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Titles" localSheetId="0">'Лист1'!$A$3:$IU$4</definedName>
    <definedName name="_xlnm.Print_Titles" localSheetId="0">'Лист1'!$3:$4</definedName>
    <definedName name="_xlnm.Print_Area" localSheetId="0">'Лист1'!$A$1:$I$136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14" authorId="0">
      <text>
        <r>
          <rPr>
            <b/>
            <sz val="8"/>
            <color indexed="8"/>
            <rFont val="Tahoma"/>
            <family val="2"/>
          </rPr>
          <t xml:space="preserve">Doh4:
</t>
        </r>
        <r>
          <rPr>
            <sz val="8"/>
            <color indexed="8"/>
            <rFont val="Tahoma"/>
            <family val="2"/>
          </rPr>
          <t xml:space="preserve">3008000т.р.-ЮО
</t>
        </r>
      </text>
    </comment>
  </commentList>
</comments>
</file>

<file path=xl/sharedStrings.xml><?xml version="1.0" encoding="utf-8"?>
<sst xmlns="http://schemas.openxmlformats.org/spreadsheetml/2006/main" count="170" uniqueCount="120">
  <si>
    <t>Информация об исполнении бюджета МО «Дондуковское сельское поселение» на 01.10.2017 год.</t>
  </si>
  <si>
    <t xml:space="preserve"> </t>
  </si>
  <si>
    <t>ПОКАЗАТЕЛИ</t>
  </si>
  <si>
    <t>Исполнено за 2016 год</t>
  </si>
  <si>
    <t>2017 год</t>
  </si>
  <si>
    <t>Ожидаемая оценка 2017год</t>
  </si>
  <si>
    <t>Темп роста к исполнению за 2016 год, %</t>
  </si>
  <si>
    <t>Отклонения по собств доходам и расходам 20114г к 2013 году</t>
  </si>
  <si>
    <t>уточненный план на 1.10.2017 г.</t>
  </si>
  <si>
    <t>исполнено на 1.10.2017 г.</t>
  </si>
  <si>
    <t>ожидаемое исполнение до конца 2017 года           (октябрь-декабрь)</t>
  </si>
  <si>
    <t>I.</t>
  </si>
  <si>
    <t>Доходы</t>
  </si>
  <si>
    <t>1.1</t>
  </si>
  <si>
    <t>Собственные доходы</t>
  </si>
  <si>
    <t>1</t>
  </si>
  <si>
    <t>Налоговые доходы</t>
  </si>
  <si>
    <t xml:space="preserve">                      из них:</t>
  </si>
  <si>
    <t>Налог на доходы физических лиц</t>
  </si>
  <si>
    <t>1.2</t>
  </si>
  <si>
    <t>Налоги на совокупный доход</t>
  </si>
  <si>
    <t>из них:</t>
  </si>
  <si>
    <t>1.2.1</t>
  </si>
  <si>
    <t>УСН</t>
  </si>
  <si>
    <t>1.2.2</t>
  </si>
  <si>
    <t>ЕНВД</t>
  </si>
  <si>
    <t>1.2.3</t>
  </si>
  <si>
    <t>ЕСХН</t>
  </si>
  <si>
    <t>1.2.4</t>
  </si>
  <si>
    <t>Патент</t>
  </si>
  <si>
    <t>1.3</t>
  </si>
  <si>
    <t>Налог на имущество организаций</t>
  </si>
  <si>
    <t>1.4</t>
  </si>
  <si>
    <t>Местные налоги</t>
  </si>
  <si>
    <t>1.4.1</t>
  </si>
  <si>
    <t>налог на имущество физических лиц</t>
  </si>
  <si>
    <t>1.4.2</t>
  </si>
  <si>
    <t>земельный налог</t>
  </si>
  <si>
    <t>1.5</t>
  </si>
  <si>
    <t>Прочие налоговые доходы</t>
  </si>
  <si>
    <t>1.5.1</t>
  </si>
  <si>
    <t>Акцизы на нефтепродукты</t>
  </si>
  <si>
    <t>1.5.2</t>
  </si>
  <si>
    <t>Госпошлина</t>
  </si>
  <si>
    <t>1.5.3</t>
  </si>
  <si>
    <t>Транспортный налог</t>
  </si>
  <si>
    <t>1.5.4</t>
  </si>
  <si>
    <t>Задолженность по отмененным налогам</t>
  </si>
  <si>
    <t>Налоги за пользование природными ресурсами</t>
  </si>
  <si>
    <t>2</t>
  </si>
  <si>
    <t>Неналоговые доходы</t>
  </si>
  <si>
    <t>доходы от продажи материальных и нематериальных активов</t>
  </si>
  <si>
    <t>прочие не налоговые доходы</t>
  </si>
  <si>
    <t>2.1</t>
  </si>
  <si>
    <t>Доходы от использования имущества</t>
  </si>
  <si>
    <t>Безвозмездные поступления</t>
  </si>
  <si>
    <t>В том числе от других бюджетов</t>
  </si>
  <si>
    <t>Дотации на выравнивание бюджетной обеспеченности</t>
  </si>
  <si>
    <t xml:space="preserve">Дотации на поддержку мер по обеспечению сбалансированности бюджета </t>
  </si>
  <si>
    <t>Субвенции</t>
  </si>
  <si>
    <t>Субсидии, всего</t>
  </si>
  <si>
    <t xml:space="preserve"> - капитальные вложения</t>
  </si>
  <si>
    <t xml:space="preserve">          целевые средства</t>
  </si>
  <si>
    <t>Иные межбюджетные трансферты</t>
  </si>
  <si>
    <t xml:space="preserve">          из республиканского бюджета</t>
  </si>
  <si>
    <t>Возврат остатков в 2015 г.</t>
  </si>
  <si>
    <t>Поступления от денежных пожертвований и прочие безвозмездные поступления</t>
  </si>
  <si>
    <t>Доходы от предпринимательской деятельности и иной, приносящей доходы деятельности</t>
  </si>
  <si>
    <t>ИТОГО ДОХОДОВ</t>
  </si>
  <si>
    <t>ИТОГО ДОХОДОВ без учета безвозмедных перечислений на бюджетные инвестиции</t>
  </si>
  <si>
    <t>II.</t>
  </si>
  <si>
    <t xml:space="preserve">Расходы  </t>
  </si>
  <si>
    <t>Социально-значимые расходы</t>
  </si>
  <si>
    <t xml:space="preserve">                              из них:</t>
  </si>
  <si>
    <r>
      <t xml:space="preserve">Заработная плата и начисления на нее </t>
    </r>
    <r>
      <rPr>
        <b/>
        <sz val="12"/>
        <rFont val="Times New Roman"/>
        <family val="1"/>
      </rPr>
      <t>(КОСГУ 211,213)</t>
    </r>
  </si>
  <si>
    <t>- средства поселения</t>
  </si>
  <si>
    <t xml:space="preserve"> - целевые  средства</t>
  </si>
  <si>
    <r>
      <t xml:space="preserve">Оплата коммунальных услуг </t>
    </r>
    <r>
      <rPr>
        <b/>
        <sz val="12"/>
        <rFont val="Times New Roman"/>
        <family val="1"/>
      </rPr>
      <t>(КОСГУ 223)</t>
    </r>
  </si>
  <si>
    <r>
      <t xml:space="preserve">Социальное обеспечение </t>
    </r>
    <r>
      <rPr>
        <b/>
        <sz val="12"/>
        <rFont val="Times New Roman"/>
        <family val="1"/>
      </rPr>
      <t>(КОСГУ 263)</t>
    </r>
  </si>
  <si>
    <t>Первоочередные расходы</t>
  </si>
  <si>
    <r>
      <t xml:space="preserve">Расходы на обслуживание гос. долга </t>
    </r>
    <r>
      <rPr>
        <b/>
        <sz val="12"/>
        <rFont val="Times New Roman"/>
        <family val="1"/>
      </rPr>
      <t>(КОСГУ 230)</t>
    </r>
  </si>
  <si>
    <t xml:space="preserve"> Расходы на первоочередные нужды                             </t>
  </si>
  <si>
    <r>
      <t xml:space="preserve">Прочие выплаты по заработной плате </t>
    </r>
    <r>
      <rPr>
        <b/>
        <sz val="12"/>
        <rFont val="Times New Roman"/>
        <family val="1"/>
      </rPr>
      <t>(КОСГУ 212)</t>
    </r>
  </si>
  <si>
    <r>
      <t>услуги связи</t>
    </r>
    <r>
      <rPr>
        <b/>
        <sz val="12"/>
        <rFont val="Times New Roman"/>
        <family val="1"/>
      </rPr>
      <t xml:space="preserve"> (КОСГУ 221)</t>
    </r>
  </si>
  <si>
    <r>
      <t xml:space="preserve">транспортные услуги </t>
    </r>
    <r>
      <rPr>
        <b/>
        <sz val="12"/>
        <rFont val="Times New Roman"/>
        <family val="1"/>
      </rPr>
      <t>(КОСГУ 222)</t>
    </r>
  </si>
  <si>
    <t>- средства поселений</t>
  </si>
  <si>
    <t xml:space="preserve"> - целевые республиканские средства</t>
  </si>
  <si>
    <r>
      <t xml:space="preserve">арендная плата за пользование имуществом </t>
    </r>
    <r>
      <rPr>
        <b/>
        <sz val="12"/>
        <rFont val="Times New Roman"/>
        <family val="1"/>
      </rPr>
      <t>(КОСГУ 224)</t>
    </r>
  </si>
  <si>
    <r>
      <t xml:space="preserve">Увеличение стоимости мат.запасов </t>
    </r>
    <r>
      <rPr>
        <b/>
        <sz val="12"/>
        <rFont val="Times New Roman"/>
        <family val="1"/>
      </rPr>
      <t>(КОСГУ 340)</t>
    </r>
  </si>
  <si>
    <t>2.2</t>
  </si>
  <si>
    <t xml:space="preserve">Расходы на прочие нужды </t>
  </si>
  <si>
    <r>
      <t xml:space="preserve">Работы, услуги по содержанию имущества </t>
    </r>
    <r>
      <rPr>
        <b/>
        <sz val="12"/>
        <rFont val="Times New Roman"/>
        <family val="1"/>
      </rPr>
      <t>(КОСГУ 225)</t>
    </r>
  </si>
  <si>
    <r>
      <t xml:space="preserve">Прочие работы и услуги </t>
    </r>
    <r>
      <rPr>
        <b/>
        <sz val="12"/>
        <rFont val="Times New Roman"/>
        <family val="1"/>
      </rPr>
      <t>(КОСГУ 226)</t>
    </r>
  </si>
  <si>
    <r>
      <t xml:space="preserve">Безвозмездные перечисления государственным и муниципальным предприятиям </t>
    </r>
    <r>
      <rPr>
        <b/>
        <sz val="12"/>
        <rFont val="Times New Roman"/>
        <family val="1"/>
      </rPr>
      <t>(КОСГУ 241)</t>
    </r>
  </si>
  <si>
    <t>- средства районного бюджета</t>
  </si>
  <si>
    <t xml:space="preserve"> в т.ч. заработная плата с начислениями (без учета средств федерального и республиканского бюджета, без ДОУ)</t>
  </si>
  <si>
    <t>В том числе: за счет дотации на сбалансированность</t>
  </si>
  <si>
    <t xml:space="preserve">в т.ч. коммунальные услуги        </t>
  </si>
  <si>
    <t>-за счет целевых поступлений от ОАО "Роснефть"</t>
  </si>
  <si>
    <r>
      <t xml:space="preserve">Безвозмездные перечисления организациям, за исключением государственных и муниципальных организаций </t>
    </r>
    <r>
      <rPr>
        <b/>
        <sz val="12"/>
        <rFont val="Times New Roman"/>
        <family val="1"/>
      </rPr>
      <t xml:space="preserve">(КОСГУ 242)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</si>
  <si>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r>
      <t xml:space="preserve">Прочие расходы </t>
    </r>
    <r>
      <rPr>
        <b/>
        <sz val="12"/>
        <rFont val="Times New Roman"/>
        <family val="1"/>
      </rPr>
      <t>(КОСГУ 290)</t>
    </r>
  </si>
  <si>
    <t>3</t>
  </si>
  <si>
    <t>Остальные расходы</t>
  </si>
  <si>
    <t>3.1</t>
  </si>
  <si>
    <r>
      <t xml:space="preserve">Капитальные вложения в основные фонды  </t>
    </r>
    <r>
      <rPr>
        <b/>
        <sz val="12"/>
        <rFont val="Times New Roman"/>
        <family val="1"/>
      </rPr>
      <t xml:space="preserve">(КОСГУ 310)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</si>
  <si>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t>3.2</t>
  </si>
  <si>
    <r>
      <t xml:space="preserve">Другие расходы (за искл. групп 1, 2 и 3.1) </t>
    </r>
    <r>
      <rPr>
        <b/>
        <sz val="12"/>
        <color indexed="8"/>
        <rFont val="Times New Roman"/>
        <family val="1"/>
      </rPr>
      <t>КОСГУ251</t>
    </r>
  </si>
  <si>
    <t>ИТОГО РАСХОДОВ</t>
  </si>
  <si>
    <t>из них средства  бюджета поселения</t>
  </si>
  <si>
    <t>Профицит (+)/дефицит (-)</t>
  </si>
  <si>
    <t>Получено кредитов из вышестоящего бюджета</t>
  </si>
  <si>
    <t>Погашено кредитов вышестоящему бюджету</t>
  </si>
  <si>
    <t>Получено кредитов  кредитных организаций</t>
  </si>
  <si>
    <t>Погашено кредитов  кредитных организаций</t>
  </si>
  <si>
    <t>Нецелевые остатки + целевые остатки, уточненные в расходной части н начало года,всего</t>
  </si>
  <si>
    <t>Остатки на начало отчетного периода</t>
  </si>
  <si>
    <t>в том числе целевые</t>
  </si>
  <si>
    <t>Недостаток средств(-)</t>
  </si>
  <si>
    <t>Глава сельского поселения</t>
  </si>
  <si>
    <t>Бухгалтер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</si>
</sst>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Arial Cyr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0" fontId="4" fillId="33" borderId="0" xfId="0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left" wrapText="1"/>
    </xf>
    <xf numFmtId="164" fontId="7" fillId="33" borderId="12" xfId="0" applyNumberFormat="1" applyFont="1" applyFill="1" applyBorder="1" applyAlignment="1">
      <alignment horizontal="right" wrapText="1"/>
    </xf>
    <xf numFmtId="164" fontId="7" fillId="33" borderId="12" xfId="0" applyNumberFormat="1" applyFont="1" applyFill="1" applyBorder="1" applyAlignment="1">
      <alignment horizontal="right" vertical="center" wrapText="1"/>
    </xf>
    <xf numFmtId="164" fontId="8" fillId="33" borderId="12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 vertical="center" wrapText="1"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49" fontId="5" fillId="33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0" fillId="33" borderId="12" xfId="0" applyFill="1" applyBorder="1" applyAlignment="1">
      <alignment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left" wrapText="1"/>
    </xf>
    <xf numFmtId="0" fontId="9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left" wrapText="1"/>
    </xf>
    <xf numFmtId="164" fontId="11" fillId="33" borderId="12" xfId="0" applyNumberFormat="1" applyFont="1" applyFill="1" applyBorder="1" applyAlignment="1">
      <alignment horizontal="righ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wrapText="1"/>
    </xf>
    <xf numFmtId="164" fontId="7" fillId="33" borderId="12" xfId="52" applyNumberFormat="1" applyFont="1" applyFill="1" applyBorder="1" applyAlignment="1">
      <alignment horizontal="right" vertical="center"/>
      <protection/>
    </xf>
    <xf numFmtId="49" fontId="10" fillId="33" borderId="12" xfId="0" applyNumberFormat="1" applyFont="1" applyFill="1" applyBorder="1" applyAlignment="1">
      <alignment vertical="center" wrapText="1"/>
    </xf>
    <xf numFmtId="164" fontId="10" fillId="33" borderId="12" xfId="0" applyNumberFormat="1" applyFont="1" applyFill="1" applyBorder="1" applyAlignment="1">
      <alignment horizontal="right" vertical="center" wrapText="1"/>
    </xf>
    <xf numFmtId="164" fontId="10" fillId="33" borderId="12" xfId="52" applyNumberFormat="1" applyFont="1" applyFill="1" applyBorder="1" applyAlignment="1">
      <alignment horizontal="right" vertical="center"/>
      <protection/>
    </xf>
    <xf numFmtId="164" fontId="9" fillId="33" borderId="0" xfId="0" applyNumberFormat="1" applyFont="1" applyFill="1" applyAlignment="1">
      <alignment/>
    </xf>
    <xf numFmtId="164" fontId="12" fillId="33" borderId="12" xfId="0" applyNumberFormat="1" applyFont="1" applyFill="1" applyBorder="1" applyAlignment="1">
      <alignment horizontal="right" vertical="center" wrapText="1"/>
    </xf>
    <xf numFmtId="164" fontId="0" fillId="33" borderId="12" xfId="0" applyNumberFormat="1" applyFill="1" applyBorder="1" applyAlignment="1">
      <alignment/>
    </xf>
    <xf numFmtId="3" fontId="7" fillId="33" borderId="12" xfId="0" applyNumberFormat="1" applyFont="1" applyFill="1" applyBorder="1" applyAlignment="1">
      <alignment vertical="center" wrapText="1"/>
    </xf>
    <xf numFmtId="3" fontId="7" fillId="33" borderId="12" xfId="0" applyNumberFormat="1" applyFont="1" applyFill="1" applyBorder="1" applyAlignment="1">
      <alignment horizontal="left" vertical="center" wrapText="1"/>
    </xf>
    <xf numFmtId="164" fontId="5" fillId="33" borderId="12" xfId="0" applyNumberFormat="1" applyFont="1" applyFill="1" applyBorder="1" applyAlignment="1">
      <alignment horizontal="right" wrapText="1"/>
    </xf>
    <xf numFmtId="49" fontId="5" fillId="33" borderId="12" xfId="0" applyNumberFormat="1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wrapText="1"/>
    </xf>
    <xf numFmtId="49" fontId="5" fillId="34" borderId="12" xfId="0" applyNumberFormat="1" applyFont="1" applyFill="1" applyBorder="1" applyAlignment="1">
      <alignment horizontal="left" wrapText="1"/>
    </xf>
    <xf numFmtId="164" fontId="5" fillId="34" borderId="12" xfId="0" applyNumberFormat="1" applyFont="1" applyFill="1" applyBorder="1" applyAlignment="1">
      <alignment horizontal="right" wrapText="1"/>
    </xf>
    <xf numFmtId="164" fontId="5" fillId="34" borderId="12" xfId="0" applyNumberFormat="1" applyFont="1" applyFill="1" applyBorder="1" applyAlignment="1">
      <alignment horizontal="right" vertical="center" wrapText="1"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164" fontId="0" fillId="34" borderId="12" xfId="0" applyNumberFormat="1" applyFill="1" applyBorder="1" applyAlignment="1">
      <alignment/>
    </xf>
    <xf numFmtId="49" fontId="7" fillId="33" borderId="12" xfId="0" applyNumberFormat="1" applyFont="1" applyFill="1" applyBorder="1" applyAlignment="1">
      <alignment horizontal="left" vertical="center" wrapText="1"/>
    </xf>
    <xf numFmtId="49" fontId="10" fillId="33" borderId="12" xfId="56" applyNumberFormat="1" applyFont="1" applyFill="1" applyBorder="1" applyAlignment="1" applyProtection="1">
      <alignment horizontal="left" wrapText="1"/>
      <protection/>
    </xf>
    <xf numFmtId="49" fontId="7" fillId="34" borderId="12" xfId="0" applyNumberFormat="1" applyFont="1" applyFill="1" applyBorder="1" applyAlignment="1">
      <alignment horizontal="left" vertical="center" wrapText="1"/>
    </xf>
    <xf numFmtId="49" fontId="5" fillId="34" borderId="12" xfId="0" applyNumberFormat="1" applyFont="1" applyFill="1" applyBorder="1" applyAlignment="1">
      <alignment horizontal="left" vertical="center" wrapText="1"/>
    </xf>
    <xf numFmtId="165" fontId="9" fillId="33" borderId="12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4" borderId="12" xfId="0" applyFont="1" applyFill="1" applyBorder="1" applyAlignment="1">
      <alignment/>
    </xf>
    <xf numFmtId="0" fontId="13" fillId="34" borderId="0" xfId="0" applyFont="1" applyFill="1" applyAlignment="1">
      <alignment/>
    </xf>
    <xf numFmtId="0" fontId="5" fillId="33" borderId="12" xfId="0" applyNumberFormat="1" applyFont="1" applyFill="1" applyBorder="1" applyAlignment="1">
      <alignment vertical="center" wrapText="1"/>
    </xf>
    <xf numFmtId="3" fontId="14" fillId="33" borderId="12" xfId="0" applyNumberFormat="1" applyFont="1" applyFill="1" applyBorder="1" applyAlignment="1" applyProtection="1">
      <alignment horizontal="left" wrapText="1"/>
      <protection locked="0"/>
    </xf>
    <xf numFmtId="0" fontId="11" fillId="0" borderId="12" xfId="0" applyFont="1" applyFill="1" applyBorder="1" applyAlignment="1">
      <alignment wrapText="1"/>
    </xf>
    <xf numFmtId="164" fontId="11" fillId="33" borderId="12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wrapText="1"/>
    </xf>
    <xf numFmtId="0" fontId="10" fillId="33" borderId="12" xfId="0" applyFont="1" applyFill="1" applyBorder="1" applyAlignment="1">
      <alignment wrapText="1"/>
    </xf>
    <xf numFmtId="164" fontId="10" fillId="33" borderId="12" xfId="0" applyNumberFormat="1" applyFont="1" applyFill="1" applyBorder="1" applyAlignment="1">
      <alignment horizontal="right" wrapText="1"/>
    </xf>
    <xf numFmtId="165" fontId="10" fillId="0" borderId="12" xfId="0" applyNumberFormat="1" applyFont="1" applyFill="1" applyBorder="1" applyAlignment="1">
      <alignment wrapText="1"/>
    </xf>
    <xf numFmtId="0" fontId="5" fillId="33" borderId="0" xfId="0" applyFont="1" applyFill="1" applyAlignment="1">
      <alignment horizontal="left" wrapText="1"/>
    </xf>
    <xf numFmtId="165" fontId="1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 01.10.20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view="pageBreakPreview" zoomScale="75" zoomScaleNormal="8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8.875" defaultRowHeight="12.75"/>
  <cols>
    <col min="1" max="1" width="6.75390625" style="1" customWidth="1"/>
    <col min="2" max="2" width="42.125" style="2" customWidth="1"/>
    <col min="3" max="3" width="23.00390625" style="2" customWidth="1"/>
    <col min="4" max="4" width="17.125" style="2" customWidth="1"/>
    <col min="5" max="5" width="15.875" style="1" customWidth="1"/>
    <col min="6" max="6" width="15.625" style="1" customWidth="1"/>
    <col min="7" max="7" width="18.75390625" style="1" customWidth="1"/>
    <col min="8" max="8" width="0.12890625" style="1" customWidth="1"/>
    <col min="9" max="9" width="12.125" style="1" customWidth="1"/>
    <col min="10" max="10" width="0" style="1" hidden="1" customWidth="1"/>
    <col min="11" max="12" width="8.875" style="1" customWidth="1"/>
    <col min="13" max="13" width="9.875" style="1" customWidth="1"/>
    <col min="14" max="16384" width="8.875" style="1" customWidth="1"/>
  </cols>
  <sheetData>
    <row r="1" spans="1:10" ht="21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9" ht="62.25" customHeight="1">
      <c r="A2" s="3"/>
      <c r="B2" s="4" t="s">
        <v>1</v>
      </c>
      <c r="C2" s="5"/>
      <c r="D2" s="4"/>
      <c r="E2" s="6"/>
      <c r="F2" s="6"/>
      <c r="G2" s="6"/>
      <c r="H2" s="7"/>
      <c r="I2" s="7"/>
    </row>
    <row r="3" spans="1:10" ht="45" customHeight="1">
      <c r="A3" s="75" t="s">
        <v>2</v>
      </c>
      <c r="B3" s="75"/>
      <c r="C3" s="8" t="s">
        <v>3</v>
      </c>
      <c r="D3" s="76" t="s">
        <v>4</v>
      </c>
      <c r="E3" s="76"/>
      <c r="F3" s="76"/>
      <c r="G3" s="77" t="s">
        <v>5</v>
      </c>
      <c r="H3" s="9"/>
      <c r="I3" s="78" t="s">
        <v>6</v>
      </c>
      <c r="J3" s="79" t="s">
        <v>7</v>
      </c>
    </row>
    <row r="4" spans="1:13" ht="80.25" customHeight="1">
      <c r="A4" s="75"/>
      <c r="B4" s="75"/>
      <c r="C4" s="11"/>
      <c r="D4" s="10" t="s">
        <v>8</v>
      </c>
      <c r="E4" s="10" t="s">
        <v>9</v>
      </c>
      <c r="F4" s="10" t="s">
        <v>10</v>
      </c>
      <c r="G4" s="77"/>
      <c r="H4" s="12"/>
      <c r="I4" s="78"/>
      <c r="J4" s="79"/>
      <c r="M4" s="1" t="e">
        <f>#N/A</f>
        <v>#N/A</v>
      </c>
    </row>
    <row r="5" spans="1:10" ht="15.75">
      <c r="A5" s="13" t="s">
        <v>11</v>
      </c>
      <c r="B5" s="14" t="s">
        <v>12</v>
      </c>
      <c r="C5" s="15">
        <f>C6+C33</f>
        <v>12360.1</v>
      </c>
      <c r="D5" s="15">
        <f>D6+D33</f>
        <v>12017.600000000002</v>
      </c>
      <c r="E5" s="16">
        <f>E6+E33</f>
        <v>7648.8</v>
      </c>
      <c r="F5" s="16">
        <v>5016</v>
      </c>
      <c r="G5" s="16">
        <v>12664.8</v>
      </c>
      <c r="H5" s="17"/>
      <c r="I5" s="17">
        <v>102.4</v>
      </c>
      <c r="J5" s="18">
        <v>-91674.6</v>
      </c>
    </row>
    <row r="6" spans="1:10" s="21" customFormat="1" ht="15.75">
      <c r="A6" s="19" t="s">
        <v>13</v>
      </c>
      <c r="B6" s="14" t="s">
        <v>14</v>
      </c>
      <c r="C6" s="16">
        <f>C7+C28</f>
        <v>11671.9</v>
      </c>
      <c r="D6" s="16">
        <f>D7+D28</f>
        <v>11330.900000000001</v>
      </c>
      <c r="E6" s="16">
        <f>E9+E10+E17+E21+E28</f>
        <v>7137.1</v>
      </c>
      <c r="F6" s="16">
        <v>4841</v>
      </c>
      <c r="G6" s="16">
        <v>11978.1</v>
      </c>
      <c r="H6" s="16"/>
      <c r="I6" s="16">
        <f>G6/C6*100</f>
        <v>102.62339464868617</v>
      </c>
      <c r="J6" s="20"/>
    </row>
    <row r="7" spans="1:10" s="21" customFormat="1" ht="15.75">
      <c r="A7" s="22" t="s">
        <v>15</v>
      </c>
      <c r="B7" s="23" t="s">
        <v>16</v>
      </c>
      <c r="C7" s="24">
        <f>C9+C10+C16+C17+C21</f>
        <v>11400.1</v>
      </c>
      <c r="D7" s="24">
        <f>D9+D10+D16+D17+D21</f>
        <v>11004.900000000001</v>
      </c>
      <c r="E7" s="24">
        <f>E9+E10+E17+E21</f>
        <v>6963.5</v>
      </c>
      <c r="F7" s="24">
        <f>F9+F10+F17+F21</f>
        <v>4688.599999999999</v>
      </c>
      <c r="G7" s="16">
        <v>11652.2</v>
      </c>
      <c r="H7" s="24"/>
      <c r="I7" s="16">
        <f>G7/C7*100</f>
        <v>102.2113841106657</v>
      </c>
      <c r="J7" s="20">
        <v>8672.3</v>
      </c>
    </row>
    <row r="8" spans="1:10" ht="15.75">
      <c r="A8" s="22"/>
      <c r="B8" s="23" t="s">
        <v>17</v>
      </c>
      <c r="C8" s="24"/>
      <c r="D8" s="24"/>
      <c r="E8" s="24"/>
      <c r="F8" s="24"/>
      <c r="G8" s="16"/>
      <c r="H8" s="24"/>
      <c r="I8" s="16">
        <v>0</v>
      </c>
      <c r="J8" s="25"/>
    </row>
    <row r="9" spans="1:10" s="28" customFormat="1" ht="15.75">
      <c r="A9" s="26" t="s">
        <v>13</v>
      </c>
      <c r="B9" s="27" t="s">
        <v>18</v>
      </c>
      <c r="C9" s="16">
        <v>2736.8</v>
      </c>
      <c r="D9" s="16">
        <v>2993.8</v>
      </c>
      <c r="E9" s="16">
        <v>1766.2</v>
      </c>
      <c r="F9" s="16">
        <v>1227.6</v>
      </c>
      <c r="G9" s="16">
        <v>2993.8</v>
      </c>
      <c r="H9" s="16"/>
      <c r="I9" s="16">
        <f>G9/C9*100</f>
        <v>109.39052908506284</v>
      </c>
      <c r="J9" s="18"/>
    </row>
    <row r="10" spans="1:10" s="28" customFormat="1" ht="15.75">
      <c r="A10" s="26" t="s">
        <v>19</v>
      </c>
      <c r="B10" s="27" t="s">
        <v>20</v>
      </c>
      <c r="C10" s="16">
        <v>1404.5</v>
      </c>
      <c r="D10" s="16">
        <f>D14</f>
        <v>1833.3</v>
      </c>
      <c r="E10" s="16">
        <f>E14</f>
        <v>2480.5</v>
      </c>
      <c r="F10" s="16">
        <v>0</v>
      </c>
      <c r="G10" s="16">
        <v>2480.5</v>
      </c>
      <c r="H10" s="16"/>
      <c r="I10" s="16">
        <f>G10/C10*100</f>
        <v>176.6108935564258</v>
      </c>
      <c r="J10" s="18"/>
    </row>
    <row r="11" spans="1:10" ht="15.75">
      <c r="A11" s="29"/>
      <c r="B11" s="30" t="s">
        <v>21</v>
      </c>
      <c r="C11" s="31"/>
      <c r="D11" s="31"/>
      <c r="E11" s="24"/>
      <c r="F11" s="24"/>
      <c r="G11" s="16">
        <f>E11+F11</f>
        <v>0</v>
      </c>
      <c r="H11" s="24"/>
      <c r="I11" s="16">
        <v>0</v>
      </c>
      <c r="J11" s="25"/>
    </row>
    <row r="12" spans="1:10" ht="15.75">
      <c r="A12" s="29" t="s">
        <v>22</v>
      </c>
      <c r="B12" s="30" t="s">
        <v>23</v>
      </c>
      <c r="C12" s="31"/>
      <c r="D12" s="31"/>
      <c r="E12" s="31"/>
      <c r="F12" s="31"/>
      <c r="G12" s="16">
        <f>E12+F12</f>
        <v>0</v>
      </c>
      <c r="H12" s="31"/>
      <c r="I12" s="16">
        <v>0</v>
      </c>
      <c r="J12" s="25"/>
    </row>
    <row r="13" spans="1:10" ht="15.75">
      <c r="A13" s="29" t="s">
        <v>24</v>
      </c>
      <c r="B13" s="30" t="s">
        <v>25</v>
      </c>
      <c r="C13" s="31"/>
      <c r="D13" s="31"/>
      <c r="E13" s="31"/>
      <c r="F13" s="31"/>
      <c r="G13" s="16">
        <f>E13+F13</f>
        <v>0</v>
      </c>
      <c r="H13" s="31"/>
      <c r="I13" s="16">
        <v>0</v>
      </c>
      <c r="J13" s="25"/>
    </row>
    <row r="14" spans="1:10" ht="15.75">
      <c r="A14" s="29" t="s">
        <v>26</v>
      </c>
      <c r="B14" s="30" t="s">
        <v>27</v>
      </c>
      <c r="C14" s="31">
        <v>1404.5</v>
      </c>
      <c r="D14" s="31">
        <v>1833.3</v>
      </c>
      <c r="E14" s="31">
        <v>2480.5</v>
      </c>
      <c r="F14" s="31">
        <v>0</v>
      </c>
      <c r="G14" s="16">
        <v>2480.5</v>
      </c>
      <c r="H14" s="31"/>
      <c r="I14" s="16">
        <f>G14/C14*100</f>
        <v>176.6108935564258</v>
      </c>
      <c r="J14" s="25"/>
    </row>
    <row r="15" spans="1:10" ht="15.75">
      <c r="A15" s="29" t="s">
        <v>28</v>
      </c>
      <c r="B15" s="30" t="s">
        <v>29</v>
      </c>
      <c r="C15" s="31"/>
      <c r="D15" s="31"/>
      <c r="E15" s="31"/>
      <c r="F15" s="31"/>
      <c r="G15" s="16">
        <f>E15+F15</f>
        <v>0</v>
      </c>
      <c r="H15" s="31"/>
      <c r="I15" s="16">
        <v>0</v>
      </c>
      <c r="J15" s="25"/>
    </row>
    <row r="16" spans="1:10" s="28" customFormat="1" ht="15.75">
      <c r="A16" s="26" t="s">
        <v>30</v>
      </c>
      <c r="B16" s="27" t="s">
        <v>31</v>
      </c>
      <c r="C16" s="16"/>
      <c r="D16" s="16"/>
      <c r="E16" s="16"/>
      <c r="F16" s="16"/>
      <c r="G16" s="16">
        <f>E16+F16</f>
        <v>0</v>
      </c>
      <c r="H16" s="16"/>
      <c r="I16" s="16">
        <v>0</v>
      </c>
      <c r="J16" s="18"/>
    </row>
    <row r="17" spans="1:10" s="28" customFormat="1" ht="15.75">
      <c r="A17" s="26" t="s">
        <v>32</v>
      </c>
      <c r="B17" s="27" t="s">
        <v>33</v>
      </c>
      <c r="C17" s="16">
        <f>C19+C20</f>
        <v>4315.2</v>
      </c>
      <c r="D17" s="16">
        <f>D19+D20</f>
        <v>3992</v>
      </c>
      <c r="E17" s="16">
        <f>E19+E20</f>
        <v>1015.4</v>
      </c>
      <c r="F17" s="16">
        <f>F19+F20</f>
        <v>2976.6</v>
      </c>
      <c r="G17" s="16">
        <v>3992</v>
      </c>
      <c r="H17" s="16"/>
      <c r="I17" s="16">
        <f>G17/C17*100</f>
        <v>92.5101965146459</v>
      </c>
      <c r="J17" s="18"/>
    </row>
    <row r="18" spans="1:10" ht="15.75">
      <c r="A18" s="29"/>
      <c r="B18" s="30" t="s">
        <v>21</v>
      </c>
      <c r="C18" s="31"/>
      <c r="D18" s="31"/>
      <c r="E18" s="24"/>
      <c r="F18" s="24"/>
      <c r="G18" s="16">
        <f>E18+F18</f>
        <v>0</v>
      </c>
      <c r="H18" s="24"/>
      <c r="I18" s="16">
        <v>0</v>
      </c>
      <c r="J18" s="25"/>
    </row>
    <row r="19" spans="1:10" ht="15.75">
      <c r="A19" s="29" t="s">
        <v>34</v>
      </c>
      <c r="B19" s="30" t="s">
        <v>35</v>
      </c>
      <c r="C19" s="31">
        <v>457.3</v>
      </c>
      <c r="D19" s="31">
        <v>306</v>
      </c>
      <c r="E19" s="31">
        <v>119.1</v>
      </c>
      <c r="F19" s="31">
        <v>186.9</v>
      </c>
      <c r="G19" s="16">
        <v>306</v>
      </c>
      <c r="H19" s="24"/>
      <c r="I19" s="16">
        <f>G19/C19*100</f>
        <v>66.91449814126393</v>
      </c>
      <c r="J19" s="25"/>
    </row>
    <row r="20" spans="1:10" s="21" customFormat="1" ht="15.75">
      <c r="A20" s="29" t="s">
        <v>36</v>
      </c>
      <c r="B20" s="30" t="s">
        <v>37</v>
      </c>
      <c r="C20" s="31">
        <v>3857.9</v>
      </c>
      <c r="D20" s="31">
        <v>3686</v>
      </c>
      <c r="E20" s="31">
        <v>896.3</v>
      </c>
      <c r="F20" s="31">
        <v>2789.7</v>
      </c>
      <c r="G20" s="16">
        <v>3686</v>
      </c>
      <c r="H20" s="24"/>
      <c r="I20" s="16">
        <f>G20/C20*100</f>
        <v>95.5442079888022</v>
      </c>
      <c r="J20" s="20"/>
    </row>
    <row r="21" spans="1:10" s="28" customFormat="1" ht="15.75">
      <c r="A21" s="26" t="s">
        <v>38</v>
      </c>
      <c r="B21" s="27" t="s">
        <v>39</v>
      </c>
      <c r="C21" s="16">
        <f>C23+C24+C25+C27+C26</f>
        <v>2943.6000000000004</v>
      </c>
      <c r="D21" s="16">
        <f>D23+D24+D25+D27+D26</f>
        <v>2185.8</v>
      </c>
      <c r="E21" s="16">
        <f>E23+E24+E25+E27+E26</f>
        <v>1701.4</v>
      </c>
      <c r="F21" s="16">
        <f>F23+F24+F25+F27</f>
        <v>484.40000000000003</v>
      </c>
      <c r="G21" s="16">
        <v>2185.8</v>
      </c>
      <c r="H21" s="16"/>
      <c r="I21" s="16">
        <v>74.2</v>
      </c>
      <c r="J21" s="18"/>
    </row>
    <row r="22" spans="1:10" s="28" customFormat="1" ht="15.75">
      <c r="A22" s="29"/>
      <c r="B22" s="30" t="s">
        <v>21</v>
      </c>
      <c r="C22" s="31"/>
      <c r="D22" s="31"/>
      <c r="E22" s="24"/>
      <c r="F22" s="24"/>
      <c r="G22" s="16">
        <f>E22+F22</f>
        <v>0</v>
      </c>
      <c r="H22" s="24"/>
      <c r="I22" s="16">
        <v>0</v>
      </c>
      <c r="J22" s="18">
        <v>-50188.9</v>
      </c>
    </row>
    <row r="23" spans="1:10" s="28" customFormat="1" ht="15.75">
      <c r="A23" s="29" t="s">
        <v>40</v>
      </c>
      <c r="B23" s="30" t="s">
        <v>41</v>
      </c>
      <c r="C23" s="31">
        <v>2888.8</v>
      </c>
      <c r="D23" s="31">
        <v>2125.8</v>
      </c>
      <c r="E23" s="31">
        <v>1661.7</v>
      </c>
      <c r="F23" s="31">
        <v>464.1</v>
      </c>
      <c r="G23" s="16">
        <v>2125.8</v>
      </c>
      <c r="H23" s="31"/>
      <c r="I23" s="16">
        <v>73.5</v>
      </c>
      <c r="J23" s="18">
        <v>-50158</v>
      </c>
    </row>
    <row r="24" spans="1:10" s="28" customFormat="1" ht="15.75">
      <c r="A24" s="32" t="s">
        <v>42</v>
      </c>
      <c r="B24" s="33" t="s">
        <v>43</v>
      </c>
      <c r="C24" s="31">
        <v>54.8</v>
      </c>
      <c r="D24" s="31">
        <v>60</v>
      </c>
      <c r="E24" s="31">
        <v>39.7</v>
      </c>
      <c r="F24" s="31">
        <v>20.3</v>
      </c>
      <c r="G24" s="16">
        <f>E24+F24</f>
        <v>60</v>
      </c>
      <c r="H24" s="31"/>
      <c r="I24" s="16">
        <v>109.5</v>
      </c>
      <c r="J24" s="18"/>
    </row>
    <row r="25" spans="1:10" s="28" customFormat="1" ht="15.75">
      <c r="A25" s="32" t="s">
        <v>44</v>
      </c>
      <c r="B25" s="33" t="s">
        <v>45</v>
      </c>
      <c r="C25" s="31"/>
      <c r="D25" s="31"/>
      <c r="E25" s="31"/>
      <c r="F25" s="31"/>
      <c r="G25" s="16">
        <f>E25+F25</f>
        <v>0</v>
      </c>
      <c r="H25" s="31"/>
      <c r="I25" s="16">
        <v>0</v>
      </c>
      <c r="J25" s="18"/>
    </row>
    <row r="26" spans="1:10" s="28" customFormat="1" ht="31.5">
      <c r="A26" s="32" t="s">
        <v>46</v>
      </c>
      <c r="B26" s="33" t="s">
        <v>47</v>
      </c>
      <c r="C26" s="31"/>
      <c r="D26" s="31"/>
      <c r="E26" s="31"/>
      <c r="F26" s="31"/>
      <c r="G26" s="16">
        <f>E26+F26</f>
        <v>0</v>
      </c>
      <c r="H26" s="31"/>
      <c r="I26" s="16">
        <v>0</v>
      </c>
      <c r="J26" s="18"/>
    </row>
    <row r="27" spans="1:10" s="28" customFormat="1" ht="32.25" customHeight="1">
      <c r="A27" s="32" t="s">
        <v>46</v>
      </c>
      <c r="B27" s="33" t="s">
        <v>48</v>
      </c>
      <c r="C27" s="31"/>
      <c r="D27" s="31"/>
      <c r="E27" s="31"/>
      <c r="F27" s="31"/>
      <c r="G27" s="16">
        <f>E27+F27</f>
        <v>0</v>
      </c>
      <c r="H27" s="31"/>
      <c r="I27" s="16">
        <v>0</v>
      </c>
      <c r="J27" s="18"/>
    </row>
    <row r="28" spans="1:10" s="28" customFormat="1" ht="15.75">
      <c r="A28" s="19" t="s">
        <v>49</v>
      </c>
      <c r="B28" s="14" t="s">
        <v>50</v>
      </c>
      <c r="C28" s="16">
        <v>271.8</v>
      </c>
      <c r="D28" s="16">
        <v>326</v>
      </c>
      <c r="E28" s="16">
        <v>173.6</v>
      </c>
      <c r="F28" s="16">
        <v>152.4</v>
      </c>
      <c r="G28" s="16">
        <v>326</v>
      </c>
      <c r="H28" s="16"/>
      <c r="I28" s="16">
        <f>G28/C28*100</f>
        <v>119.9411331861663</v>
      </c>
      <c r="J28" s="18"/>
    </row>
    <row r="29" spans="1:10" s="28" customFormat="1" ht="15.75">
      <c r="A29" s="19"/>
      <c r="B29" s="23" t="s">
        <v>21</v>
      </c>
      <c r="C29" s="16"/>
      <c r="D29" s="16"/>
      <c r="E29" s="16"/>
      <c r="F29" s="16"/>
      <c r="G29" s="16"/>
      <c r="H29" s="16"/>
      <c r="I29" s="16"/>
      <c r="J29" s="18"/>
    </row>
    <row r="30" spans="1:10" s="28" customFormat="1" ht="31.5">
      <c r="A30" s="19"/>
      <c r="B30" s="14" t="s">
        <v>51</v>
      </c>
      <c r="C30" s="16">
        <v>0</v>
      </c>
      <c r="D30" s="16">
        <v>83.6</v>
      </c>
      <c r="E30" s="16">
        <v>83.6</v>
      </c>
      <c r="F30" s="16">
        <v>0</v>
      </c>
      <c r="G30" s="16">
        <v>83.6</v>
      </c>
      <c r="H30" s="16"/>
      <c r="I30" s="16">
        <v>0</v>
      </c>
      <c r="J30" s="18"/>
    </row>
    <row r="31" spans="1:10" s="28" customFormat="1" ht="15.75">
      <c r="A31" s="22"/>
      <c r="B31" s="23" t="s">
        <v>52</v>
      </c>
      <c r="C31" s="24">
        <v>237.1</v>
      </c>
      <c r="D31" s="24">
        <v>193</v>
      </c>
      <c r="E31" s="24">
        <v>58.1</v>
      </c>
      <c r="F31" s="24">
        <v>134.9</v>
      </c>
      <c r="G31" s="16">
        <f aca="true" t="shared" si="0" ref="G31:G36">E31+F31</f>
        <v>193</v>
      </c>
      <c r="H31" s="24"/>
      <c r="I31" s="16">
        <v>81.4</v>
      </c>
      <c r="J31" s="18"/>
    </row>
    <row r="32" spans="1:10" ht="15.75">
      <c r="A32" s="29" t="s">
        <v>53</v>
      </c>
      <c r="B32" s="30" t="s">
        <v>54</v>
      </c>
      <c r="C32" s="31">
        <v>34.7</v>
      </c>
      <c r="D32" s="31">
        <v>49.4</v>
      </c>
      <c r="E32" s="31">
        <v>31.9</v>
      </c>
      <c r="F32" s="31">
        <v>17.5</v>
      </c>
      <c r="G32" s="16">
        <f t="shared" si="0"/>
        <v>49.4</v>
      </c>
      <c r="H32" s="31"/>
      <c r="I32" s="16">
        <v>142.3</v>
      </c>
      <c r="J32" s="25"/>
    </row>
    <row r="33" spans="1:10" ht="15.75">
      <c r="A33" s="19" t="s">
        <v>19</v>
      </c>
      <c r="B33" s="14" t="s">
        <v>55</v>
      </c>
      <c r="C33" s="16">
        <f>C34+C47</f>
        <v>688.2</v>
      </c>
      <c r="D33" s="16">
        <f>D34</f>
        <v>686.7</v>
      </c>
      <c r="E33" s="16">
        <f>E34</f>
        <v>511.7</v>
      </c>
      <c r="F33" s="16">
        <f>F34+F47</f>
        <v>175</v>
      </c>
      <c r="G33" s="16">
        <f t="shared" si="0"/>
        <v>686.7</v>
      </c>
      <c r="H33" s="16"/>
      <c r="I33" s="16">
        <f>G33/C33*100</f>
        <v>99.78204010462075</v>
      </c>
      <c r="J33" s="25"/>
    </row>
    <row r="34" spans="1:10" ht="15.75">
      <c r="A34" s="19" t="s">
        <v>22</v>
      </c>
      <c r="B34" s="14" t="s">
        <v>56</v>
      </c>
      <c r="C34" s="16">
        <f>C36+C37+C38+C39+C43+C46</f>
        <v>688.2</v>
      </c>
      <c r="D34" s="16">
        <f>D36+D38</f>
        <v>686.7</v>
      </c>
      <c r="E34" s="16">
        <f>E36+E37+E38+E39+E43+E46</f>
        <v>511.7</v>
      </c>
      <c r="F34" s="16">
        <f>F36+F37+F38+F39+F43+F46</f>
        <v>175</v>
      </c>
      <c r="G34" s="16">
        <f t="shared" si="0"/>
        <v>686.7</v>
      </c>
      <c r="H34" s="34"/>
      <c r="I34" s="16">
        <f>G34/C34*100</f>
        <v>99.78204010462075</v>
      </c>
      <c r="J34" s="25"/>
    </row>
    <row r="35" spans="1:10" s="28" customFormat="1" ht="15.75">
      <c r="A35" s="19"/>
      <c r="B35" s="23" t="s">
        <v>17</v>
      </c>
      <c r="C35" s="24"/>
      <c r="D35" s="24"/>
      <c r="E35" s="24"/>
      <c r="F35" s="24"/>
      <c r="G35" s="16">
        <f t="shared" si="0"/>
        <v>0</v>
      </c>
      <c r="H35" s="24"/>
      <c r="I35" s="16">
        <v>0</v>
      </c>
      <c r="J35" s="18"/>
    </row>
    <row r="36" spans="1:13" s="28" customFormat="1" ht="31.5">
      <c r="A36" s="35"/>
      <c r="B36" s="27" t="s">
        <v>57</v>
      </c>
      <c r="C36" s="36">
        <v>496.3</v>
      </c>
      <c r="D36" s="36">
        <v>495</v>
      </c>
      <c r="E36" s="37">
        <v>371.2</v>
      </c>
      <c r="F36" s="37">
        <v>123.8</v>
      </c>
      <c r="G36" s="16">
        <f t="shared" si="0"/>
        <v>495</v>
      </c>
      <c r="H36" s="16"/>
      <c r="I36" s="16">
        <f>G36/C36*100</f>
        <v>99.73806165625629</v>
      </c>
      <c r="J36" s="18"/>
      <c r="M36" s="38"/>
    </row>
    <row r="37" spans="1:10" s="28" customFormat="1" ht="47.25">
      <c r="A37" s="19" t="s">
        <v>1</v>
      </c>
      <c r="B37" s="27" t="s">
        <v>58</v>
      </c>
      <c r="C37" s="36"/>
      <c r="D37" s="36"/>
      <c r="E37" s="34"/>
      <c r="F37" s="34"/>
      <c r="G37" s="16"/>
      <c r="H37" s="16"/>
      <c r="I37" s="16"/>
      <c r="J37" s="18"/>
    </row>
    <row r="38" spans="1:10" s="28" customFormat="1" ht="15.75">
      <c r="A38" s="19"/>
      <c r="B38" s="27" t="s">
        <v>59</v>
      </c>
      <c r="C38" s="36">
        <v>191.9</v>
      </c>
      <c r="D38" s="36">
        <v>191.7</v>
      </c>
      <c r="E38" s="16">
        <v>140.5</v>
      </c>
      <c r="F38" s="16">
        <v>51.2</v>
      </c>
      <c r="G38" s="16">
        <f aca="true" t="shared" si="1" ref="G38:G48">E38+F38</f>
        <v>191.7</v>
      </c>
      <c r="H38" s="16"/>
      <c r="I38" s="16">
        <v>99.9</v>
      </c>
      <c r="J38" s="18"/>
    </row>
    <row r="39" spans="1:10" s="28" customFormat="1" ht="15.75">
      <c r="A39" s="19"/>
      <c r="B39" s="27" t="s">
        <v>60</v>
      </c>
      <c r="C39" s="36"/>
      <c r="D39" s="36"/>
      <c r="E39" s="16"/>
      <c r="F39" s="16"/>
      <c r="G39" s="16">
        <f t="shared" si="1"/>
        <v>0</v>
      </c>
      <c r="H39" s="16"/>
      <c r="I39" s="16">
        <v>0</v>
      </c>
      <c r="J39" s="18"/>
    </row>
    <row r="40" spans="1:10" s="28" customFormat="1" ht="15.75">
      <c r="A40" s="19"/>
      <c r="B40" s="23" t="s">
        <v>21</v>
      </c>
      <c r="C40" s="24"/>
      <c r="D40" s="24"/>
      <c r="E40" s="16"/>
      <c r="F40" s="16"/>
      <c r="G40" s="16">
        <f t="shared" si="1"/>
        <v>0</v>
      </c>
      <c r="H40" s="16"/>
      <c r="I40" s="16">
        <v>0</v>
      </c>
      <c r="J40" s="18"/>
    </row>
    <row r="41" spans="1:10" s="28" customFormat="1" ht="15.75">
      <c r="A41" s="19"/>
      <c r="B41" s="23" t="s">
        <v>61</v>
      </c>
      <c r="C41" s="24"/>
      <c r="D41" s="24"/>
      <c r="E41" s="16"/>
      <c r="F41" s="16"/>
      <c r="G41" s="16">
        <f t="shared" si="1"/>
        <v>0</v>
      </c>
      <c r="H41" s="39"/>
      <c r="I41" s="16">
        <v>0</v>
      </c>
      <c r="J41" s="18"/>
    </row>
    <row r="42" spans="1:10" s="28" customFormat="1" ht="15.75">
      <c r="A42" s="19"/>
      <c r="B42" s="30" t="s">
        <v>62</v>
      </c>
      <c r="C42" s="31"/>
      <c r="D42" s="31"/>
      <c r="E42" s="16"/>
      <c r="F42" s="16"/>
      <c r="G42" s="16">
        <f t="shared" si="1"/>
        <v>0</v>
      </c>
      <c r="H42" s="16"/>
      <c r="I42" s="16">
        <v>0</v>
      </c>
      <c r="J42" s="18"/>
    </row>
    <row r="43" spans="1:10" ht="15.75">
      <c r="A43" s="19"/>
      <c r="B43" s="27" t="s">
        <v>63</v>
      </c>
      <c r="C43" s="36"/>
      <c r="D43" s="36"/>
      <c r="E43" s="39"/>
      <c r="F43" s="16"/>
      <c r="G43" s="16">
        <f t="shared" si="1"/>
        <v>0</v>
      </c>
      <c r="H43" s="39"/>
      <c r="I43" s="16">
        <v>0</v>
      </c>
      <c r="J43" s="25"/>
    </row>
    <row r="44" spans="1:10" ht="15.75">
      <c r="A44" s="19"/>
      <c r="B44" s="23" t="s">
        <v>21</v>
      </c>
      <c r="C44" s="24"/>
      <c r="D44" s="24"/>
      <c r="E44" s="16"/>
      <c r="F44" s="16"/>
      <c r="G44" s="16">
        <f t="shared" si="1"/>
        <v>0</v>
      </c>
      <c r="H44" s="16"/>
      <c r="I44" s="16">
        <v>0</v>
      </c>
      <c r="J44" s="18">
        <f>J7+J22+J23</f>
        <v>-91674.6</v>
      </c>
    </row>
    <row r="45" spans="1:10" ht="15.75">
      <c r="A45" s="19"/>
      <c r="B45" s="30" t="s">
        <v>64</v>
      </c>
      <c r="C45" s="31"/>
      <c r="D45" s="31"/>
      <c r="E45" s="16"/>
      <c r="F45" s="16"/>
      <c r="G45" s="16">
        <f t="shared" si="1"/>
        <v>0</v>
      </c>
      <c r="H45" s="16"/>
      <c r="I45" s="16">
        <v>0</v>
      </c>
      <c r="J45" s="25"/>
    </row>
    <row r="46" spans="1:10" ht="15.75">
      <c r="A46" s="19"/>
      <c r="B46" s="27" t="s">
        <v>65</v>
      </c>
      <c r="C46" s="36"/>
      <c r="D46" s="36"/>
      <c r="E46" s="16"/>
      <c r="F46" s="16"/>
      <c r="G46" s="16">
        <f t="shared" si="1"/>
        <v>0</v>
      </c>
      <c r="H46" s="16"/>
      <c r="I46" s="16">
        <v>0</v>
      </c>
      <c r="J46" s="25"/>
    </row>
    <row r="47" spans="1:10" ht="47.25">
      <c r="A47" s="19" t="s">
        <v>24</v>
      </c>
      <c r="B47" s="14" t="s">
        <v>66</v>
      </c>
      <c r="C47" s="16"/>
      <c r="D47" s="16"/>
      <c r="E47" s="16"/>
      <c r="F47" s="16"/>
      <c r="G47" s="16">
        <f t="shared" si="1"/>
        <v>0</v>
      </c>
      <c r="H47" s="16"/>
      <c r="I47" s="16">
        <v>0</v>
      </c>
      <c r="J47" s="40" t="e">
        <f>#REF!-#REF!</f>
        <v>#REF!</v>
      </c>
    </row>
    <row r="48" spans="1:10" ht="47.25" hidden="1">
      <c r="A48" s="19" t="s">
        <v>30</v>
      </c>
      <c r="B48" s="14" t="s">
        <v>67</v>
      </c>
      <c r="C48" s="16"/>
      <c r="D48" s="16"/>
      <c r="E48" s="16"/>
      <c r="F48" s="16"/>
      <c r="G48" s="16">
        <f t="shared" si="1"/>
        <v>0</v>
      </c>
      <c r="H48" s="16"/>
      <c r="I48" s="16" t="e">
        <f>G48/C48*100</f>
        <v>#DIV/0!</v>
      </c>
      <c r="J48" s="25"/>
    </row>
    <row r="49" spans="1:10" ht="15.75">
      <c r="A49" s="19"/>
      <c r="B49" s="14" t="s">
        <v>68</v>
      </c>
      <c r="C49" s="16">
        <f>C6+C33</f>
        <v>12360.1</v>
      </c>
      <c r="D49" s="16">
        <f>D6+D33</f>
        <v>12017.600000000002</v>
      </c>
      <c r="E49" s="16">
        <f>E6+E33</f>
        <v>7648.8</v>
      </c>
      <c r="F49" s="16">
        <v>5016</v>
      </c>
      <c r="G49" s="16">
        <v>12664.8</v>
      </c>
      <c r="H49" s="16"/>
      <c r="I49" s="16">
        <v>102.4</v>
      </c>
      <c r="J49" s="25"/>
    </row>
    <row r="50" spans="1:10" ht="54" customHeight="1">
      <c r="A50" s="41"/>
      <c r="B50" s="14" t="s">
        <v>69</v>
      </c>
      <c r="C50" s="16">
        <f>C49</f>
        <v>12360.1</v>
      </c>
      <c r="D50" s="16">
        <v>12017.6</v>
      </c>
      <c r="E50" s="16">
        <f>E49-E41</f>
        <v>7648.8</v>
      </c>
      <c r="F50" s="16">
        <v>5016</v>
      </c>
      <c r="G50" s="16">
        <v>12664.8</v>
      </c>
      <c r="H50" s="16"/>
      <c r="I50" s="16">
        <v>102.4</v>
      </c>
      <c r="J50" s="25"/>
    </row>
    <row r="51" spans="1:10" ht="15.75">
      <c r="A51" s="13" t="s">
        <v>70</v>
      </c>
      <c r="B51" s="14" t="s">
        <v>71</v>
      </c>
      <c r="C51" s="15">
        <v>11008.08</v>
      </c>
      <c r="D51" s="15">
        <v>14388.8</v>
      </c>
      <c r="E51" s="16">
        <v>10066.5</v>
      </c>
      <c r="F51" s="16">
        <v>5822.3</v>
      </c>
      <c r="G51" s="16">
        <v>15888.8</v>
      </c>
      <c r="H51" s="16"/>
      <c r="I51" s="16">
        <v>144.3</v>
      </c>
      <c r="J51" s="25" t="e">
        <f>#REF!-#REF!</f>
        <v>#REF!</v>
      </c>
    </row>
    <row r="52" spans="1:10" ht="15.75">
      <c r="A52" s="42">
        <v>1</v>
      </c>
      <c r="B52" s="27" t="s">
        <v>72</v>
      </c>
      <c r="C52" s="16">
        <v>4520.9</v>
      </c>
      <c r="D52" s="16">
        <v>5264.8</v>
      </c>
      <c r="E52" s="16">
        <f>E54+E57+E60</f>
        <v>3760.7000000000003</v>
      </c>
      <c r="F52" s="16">
        <f>D52-E52</f>
        <v>1504.1</v>
      </c>
      <c r="G52" s="16">
        <f>E52+F52</f>
        <v>5264.8</v>
      </c>
      <c r="H52" s="16"/>
      <c r="I52" s="16">
        <f>G52/C52*100</f>
        <v>116.45468822579576</v>
      </c>
      <c r="J52" s="25"/>
    </row>
    <row r="53" spans="1:10" ht="15.75">
      <c r="A53" s="19"/>
      <c r="B53" s="23" t="s">
        <v>73</v>
      </c>
      <c r="C53" s="43"/>
      <c r="D53" s="43"/>
      <c r="E53" s="24" t="s">
        <v>1</v>
      </c>
      <c r="F53" s="24"/>
      <c r="G53" s="16"/>
      <c r="H53" s="16"/>
      <c r="I53" s="16"/>
      <c r="J53" s="25"/>
    </row>
    <row r="54" spans="1:10" ht="31.5">
      <c r="A54" s="44" t="s">
        <v>13</v>
      </c>
      <c r="B54" s="23" t="s">
        <v>74</v>
      </c>
      <c r="C54" s="43">
        <v>3928.7</v>
      </c>
      <c r="D54" s="43">
        <v>4531.6</v>
      </c>
      <c r="E54" s="43">
        <v>3234</v>
      </c>
      <c r="F54" s="43">
        <f>D54-E54</f>
        <v>1297.6000000000004</v>
      </c>
      <c r="G54" s="16">
        <f>E54+F54</f>
        <v>4531.6</v>
      </c>
      <c r="H54" s="24"/>
      <c r="I54" s="16">
        <f>G54/C54*100</f>
        <v>115.34604322040371</v>
      </c>
      <c r="J54" s="25"/>
    </row>
    <row r="55" spans="1:10" s="50" customFormat="1" ht="42.75" customHeight="1">
      <c r="A55" s="45"/>
      <c r="B55" s="46" t="s">
        <v>75</v>
      </c>
      <c r="C55" s="47">
        <v>3928.7</v>
      </c>
      <c r="D55" s="47">
        <v>4386.7</v>
      </c>
      <c r="E55" s="48">
        <v>3127.3</v>
      </c>
      <c r="F55" s="43">
        <f>D55-E55</f>
        <v>1259.3999999999996</v>
      </c>
      <c r="G55" s="16">
        <f>E55+F55</f>
        <v>4386.7</v>
      </c>
      <c r="H55" s="48" t="e">
        <f>#REF!-#REF!</f>
        <v>#REF!</v>
      </c>
      <c r="I55" s="16">
        <f>G55/C55*100</f>
        <v>111.65780029017232</v>
      </c>
      <c r="J55" s="49" t="e">
        <f>#REF!-#REF!</f>
        <v>#REF!</v>
      </c>
    </row>
    <row r="56" spans="1:10" ht="39.75" customHeight="1">
      <c r="A56" s="44"/>
      <c r="B56" s="23" t="s">
        <v>76</v>
      </c>
      <c r="C56" s="43">
        <v>152.1</v>
      </c>
      <c r="D56" s="43">
        <v>144.9</v>
      </c>
      <c r="E56" s="24">
        <v>106.7</v>
      </c>
      <c r="F56" s="43">
        <f>D56-E56</f>
        <v>38.2</v>
      </c>
      <c r="G56" s="16">
        <f>E56+F56</f>
        <v>144.9</v>
      </c>
      <c r="H56" s="24" t="e">
        <f>#REF!-#REF!</f>
        <v>#REF!</v>
      </c>
      <c r="I56" s="16">
        <f>G56/C56*100</f>
        <v>95.26627218934912</v>
      </c>
      <c r="J56" s="25"/>
    </row>
    <row r="57" spans="1:10" ht="57.75" customHeight="1">
      <c r="A57" s="44" t="s">
        <v>19</v>
      </c>
      <c r="B57" s="23" t="s">
        <v>77</v>
      </c>
      <c r="C57" s="43">
        <v>148.7</v>
      </c>
      <c r="D57" s="43">
        <v>350</v>
      </c>
      <c r="E57" s="43">
        <v>239.3</v>
      </c>
      <c r="F57" s="43">
        <f>D57-E57</f>
        <v>110.69999999999999</v>
      </c>
      <c r="G57" s="16">
        <f>E57+F57</f>
        <v>350</v>
      </c>
      <c r="H57" s="24" t="e">
        <f>#REF!-#REF!</f>
        <v>#REF!</v>
      </c>
      <c r="I57" s="16">
        <f>G57/C57*100</f>
        <v>235.37323470073974</v>
      </c>
      <c r="J57" s="40" t="e">
        <f>#REF!-#REF!</f>
        <v>#REF!</v>
      </c>
    </row>
    <row r="58" spans="1:10" s="50" customFormat="1" ht="17.25" customHeight="1">
      <c r="A58" s="45"/>
      <c r="B58" s="46" t="s">
        <v>75</v>
      </c>
      <c r="C58" s="47">
        <v>148.7</v>
      </c>
      <c r="D58" s="47">
        <v>350</v>
      </c>
      <c r="E58" s="48">
        <v>239.3</v>
      </c>
      <c r="F58" s="43">
        <f>D58-E58</f>
        <v>110.69999999999999</v>
      </c>
      <c r="G58" s="16">
        <f>E58+F58</f>
        <v>350</v>
      </c>
      <c r="H58" s="48" t="e">
        <f>#REF!-#REF!</f>
        <v>#REF!</v>
      </c>
      <c r="I58" s="16">
        <f>G58/C58*100</f>
        <v>235.37323470073974</v>
      </c>
      <c r="J58" s="51">
        <v>-9628.7</v>
      </c>
    </row>
    <row r="59" spans="1:10" ht="39.75" customHeight="1">
      <c r="A59" s="44"/>
      <c r="B59" s="23" t="s">
        <v>76</v>
      </c>
      <c r="C59" s="43"/>
      <c r="D59" s="43"/>
      <c r="E59" s="24"/>
      <c r="F59" s="24"/>
      <c r="G59" s="16"/>
      <c r="H59" s="24" t="e">
        <f>#REF!-#REF!</f>
        <v>#REF!</v>
      </c>
      <c r="I59" s="16">
        <v>0</v>
      </c>
      <c r="J59" s="25">
        <v>2427.1</v>
      </c>
    </row>
    <row r="60" spans="1:10" ht="46.5" customHeight="1">
      <c r="A60" s="44" t="s">
        <v>30</v>
      </c>
      <c r="B60" s="23" t="s">
        <v>78</v>
      </c>
      <c r="C60" s="43">
        <v>291.4</v>
      </c>
      <c r="D60" s="43">
        <v>383.2</v>
      </c>
      <c r="E60" s="43">
        <v>287.4</v>
      </c>
      <c r="F60" s="43">
        <f>D60-E60</f>
        <v>95.80000000000001</v>
      </c>
      <c r="G60" s="16">
        <f>E60+F60</f>
        <v>383.2</v>
      </c>
      <c r="H60" s="24" t="e">
        <f>#REF!-#REF!</f>
        <v>#REF!</v>
      </c>
      <c r="I60" s="16">
        <f>G60/C60*100</f>
        <v>131.503088538092</v>
      </c>
      <c r="J60" s="25"/>
    </row>
    <row r="61" spans="1:10" s="50" customFormat="1" ht="57.75" customHeight="1">
      <c r="A61" s="45"/>
      <c r="B61" s="46" t="s">
        <v>75</v>
      </c>
      <c r="C61" s="47">
        <v>291.4</v>
      </c>
      <c r="D61" s="47">
        <v>383.2</v>
      </c>
      <c r="E61" s="48">
        <v>287.4</v>
      </c>
      <c r="F61" s="43">
        <f>D61-E61</f>
        <v>95.80000000000001</v>
      </c>
      <c r="G61" s="16">
        <f>F61+E61</f>
        <v>383.2</v>
      </c>
      <c r="H61" s="48" t="e">
        <f>#REF!-#REF!</f>
        <v>#REF!</v>
      </c>
      <c r="I61" s="16">
        <f>G61/C61*100</f>
        <v>131.503088538092</v>
      </c>
      <c r="J61" s="49"/>
    </row>
    <row r="62" spans="1:10" ht="48.75" customHeight="1">
      <c r="A62" s="44"/>
      <c r="B62" s="23" t="s">
        <v>76</v>
      </c>
      <c r="C62" s="43"/>
      <c r="D62" s="43"/>
      <c r="E62" s="24"/>
      <c r="F62" s="24"/>
      <c r="G62" s="16"/>
      <c r="H62" s="24" t="e">
        <f>#REF!-#REF!</f>
        <v>#REF!</v>
      </c>
      <c r="I62" s="16">
        <v>0</v>
      </c>
      <c r="J62" s="25"/>
    </row>
    <row r="63" spans="1:10" ht="57.75" customHeight="1">
      <c r="A63" s="52" t="s">
        <v>49</v>
      </c>
      <c r="B63" s="53" t="s">
        <v>79</v>
      </c>
      <c r="C63" s="16">
        <v>6335.2</v>
      </c>
      <c r="D63" s="16">
        <v>8007</v>
      </c>
      <c r="E63" s="16">
        <f>E64+E65+E83</f>
        <v>5784.000000000001</v>
      </c>
      <c r="F63" s="15">
        <v>3723</v>
      </c>
      <c r="G63" s="16">
        <f>E63+F63</f>
        <v>9507</v>
      </c>
      <c r="H63" s="24" t="e">
        <f>#REF!-#REF!</f>
        <v>#REF!</v>
      </c>
      <c r="I63" s="16">
        <f>G63/C63*100</f>
        <v>150.06629624952646</v>
      </c>
      <c r="J63" s="25"/>
    </row>
    <row r="64" spans="1:10" s="50" customFormat="1" ht="32.25" customHeight="1">
      <c r="A64" s="54"/>
      <c r="B64" s="46" t="s">
        <v>80</v>
      </c>
      <c r="C64" s="47"/>
      <c r="D64" s="47"/>
      <c r="E64" s="48"/>
      <c r="F64" s="48"/>
      <c r="G64" s="16"/>
      <c r="H64" s="48" t="e">
        <f>#REF!-#REF!</f>
        <v>#REF!</v>
      </c>
      <c r="I64" s="16"/>
      <c r="J64" s="49"/>
    </row>
    <row r="65" spans="1:10" ht="17.25" customHeight="1">
      <c r="A65" s="52" t="s">
        <v>53</v>
      </c>
      <c r="B65" s="14" t="s">
        <v>81</v>
      </c>
      <c r="C65" s="16">
        <v>2406.3</v>
      </c>
      <c r="D65" s="16">
        <f>D66+D69+D72+D77+D80</f>
        <v>3357</v>
      </c>
      <c r="E65" s="16">
        <f>E66+E69+E72+E77+E80</f>
        <v>2226.6000000000004</v>
      </c>
      <c r="F65" s="15">
        <v>1130.4</v>
      </c>
      <c r="G65" s="16">
        <f>E65+F65</f>
        <v>3357.0000000000005</v>
      </c>
      <c r="H65" s="24" t="e">
        <f>#REF!-#REF!</f>
        <v>#REF!</v>
      </c>
      <c r="I65" s="16">
        <f>G65/C65*100</f>
        <v>139.50878942775216</v>
      </c>
      <c r="J65" s="25"/>
    </row>
    <row r="66" spans="1:10" ht="58.5" customHeight="1">
      <c r="A66" s="52"/>
      <c r="B66" s="23" t="s">
        <v>82</v>
      </c>
      <c r="C66" s="43">
        <f>C67+C68</f>
        <v>0</v>
      </c>
      <c r="D66" s="43">
        <f>D67+D68</f>
        <v>0</v>
      </c>
      <c r="E66" s="43">
        <f>E67+E68</f>
        <v>0</v>
      </c>
      <c r="F66" s="43">
        <f>F67+F68</f>
        <v>0</v>
      </c>
      <c r="G66" s="16"/>
      <c r="H66" s="24" t="e">
        <f>#REF!-#REF!</f>
        <v>#REF!</v>
      </c>
      <c r="I66" s="16">
        <v>0</v>
      </c>
      <c r="J66" s="25"/>
    </row>
    <row r="67" spans="1:10" s="50" customFormat="1" ht="44.25" customHeight="1">
      <c r="A67" s="55"/>
      <c r="B67" s="46" t="s">
        <v>75</v>
      </c>
      <c r="C67" s="47"/>
      <c r="D67" s="47"/>
      <c r="E67" s="48"/>
      <c r="F67" s="48"/>
      <c r="G67" s="16"/>
      <c r="H67" s="48" t="e">
        <f>#REF!-#REF!</f>
        <v>#REF!</v>
      </c>
      <c r="I67" s="16">
        <v>0</v>
      </c>
      <c r="J67" s="49"/>
    </row>
    <row r="68" spans="1:10" ht="18.75" customHeight="1">
      <c r="A68" s="44"/>
      <c r="B68" s="23" t="s">
        <v>76</v>
      </c>
      <c r="C68" s="43"/>
      <c r="D68" s="43"/>
      <c r="E68" s="24"/>
      <c r="F68" s="24"/>
      <c r="G68" s="16"/>
      <c r="H68" s="24" t="e">
        <f>#REF!-#REF!</f>
        <v>#REF!</v>
      </c>
      <c r="I68" s="16">
        <v>0</v>
      </c>
      <c r="J68" s="25"/>
    </row>
    <row r="69" spans="1:10" ht="44.25" customHeight="1">
      <c r="A69" s="44"/>
      <c r="B69" s="23" t="s">
        <v>83</v>
      </c>
      <c r="C69" s="43">
        <v>92.5</v>
      </c>
      <c r="D69" s="43">
        <v>93.4</v>
      </c>
      <c r="E69" s="43">
        <v>75.7</v>
      </c>
      <c r="F69" s="43">
        <f>D69-E69</f>
        <v>17.700000000000003</v>
      </c>
      <c r="G69" s="16">
        <f>E69+F69</f>
        <v>93.4</v>
      </c>
      <c r="H69" s="24" t="e">
        <f>#REF!-#REF!</f>
        <v>#REF!</v>
      </c>
      <c r="I69" s="16">
        <f>G69/C69*100</f>
        <v>100.97297297297298</v>
      </c>
      <c r="J69" s="25" t="e">
        <f>#REF!-#REF!</f>
        <v>#REF!</v>
      </c>
    </row>
    <row r="70" spans="1:10" s="50" customFormat="1" ht="41.25" customHeight="1">
      <c r="A70" s="55"/>
      <c r="B70" s="46" t="s">
        <v>75</v>
      </c>
      <c r="C70" s="47">
        <v>92.5</v>
      </c>
      <c r="D70" s="47">
        <v>93.4</v>
      </c>
      <c r="E70" s="48">
        <v>75.7</v>
      </c>
      <c r="F70" s="43">
        <f>D70-E70</f>
        <v>17.700000000000003</v>
      </c>
      <c r="G70" s="16">
        <f>E70+F70</f>
        <v>93.4</v>
      </c>
      <c r="H70" s="48" t="e">
        <f>#REF!-#REF!</f>
        <v>#REF!</v>
      </c>
      <c r="I70" s="16">
        <f>G70/C70*100</f>
        <v>100.97297297297298</v>
      </c>
      <c r="J70" s="49"/>
    </row>
    <row r="71" spans="1:10" ht="40.5" customHeight="1">
      <c r="A71" s="44"/>
      <c r="B71" s="23" t="s">
        <v>76</v>
      </c>
      <c r="C71" s="43"/>
      <c r="D71" s="43"/>
      <c r="E71" s="24"/>
      <c r="F71" s="24"/>
      <c r="G71" s="16"/>
      <c r="H71" s="24" t="e">
        <f>#REF!-#REF!</f>
        <v>#REF!</v>
      </c>
      <c r="I71" s="16"/>
      <c r="J71" s="25"/>
    </row>
    <row r="72" spans="1:10" ht="15.75" customHeight="1">
      <c r="A72" s="44"/>
      <c r="B72" s="23" t="s">
        <v>84</v>
      </c>
      <c r="C72" s="43">
        <v>1572.9</v>
      </c>
      <c r="D72" s="43">
        <v>1901.3</v>
      </c>
      <c r="E72" s="43">
        <v>1123.9</v>
      </c>
      <c r="F72" s="43">
        <f>D72-E72</f>
        <v>777.3999999999999</v>
      </c>
      <c r="G72" s="16">
        <f>E72+F72</f>
        <v>1901.3</v>
      </c>
      <c r="H72" s="24" t="e">
        <f>#REF!-#REF!</f>
        <v>#REF!</v>
      </c>
      <c r="I72" s="16">
        <v>120.8</v>
      </c>
      <c r="J72" s="25"/>
    </row>
    <row r="73" spans="1:10" s="50" customFormat="1" ht="56.25" customHeight="1">
      <c r="A73" s="55"/>
      <c r="B73" s="46" t="s">
        <v>75</v>
      </c>
      <c r="C73" s="47">
        <v>1572.9</v>
      </c>
      <c r="D73" s="47">
        <v>1901.3</v>
      </c>
      <c r="E73" s="48">
        <v>1123.9</v>
      </c>
      <c r="F73" s="43">
        <f>D73-E73</f>
        <v>777.3999999999999</v>
      </c>
      <c r="G73" s="16">
        <f>E73+F73</f>
        <v>1901.3</v>
      </c>
      <c r="H73" s="48" t="e">
        <f>#REF!-#REF!</f>
        <v>#REF!</v>
      </c>
      <c r="I73" s="16">
        <v>120.8</v>
      </c>
      <c r="J73" s="49"/>
    </row>
    <row r="74" spans="1:10" ht="15" customHeight="1">
      <c r="A74" s="44"/>
      <c r="B74" s="23" t="s">
        <v>76</v>
      </c>
      <c r="C74" s="43"/>
      <c r="D74" s="43"/>
      <c r="E74" s="24"/>
      <c r="F74" s="24"/>
      <c r="G74" s="16"/>
      <c r="H74" s="24" t="e">
        <f>#REF!-#REF!</f>
        <v>#REF!</v>
      </c>
      <c r="I74" s="16"/>
      <c r="J74" s="25"/>
    </row>
    <row r="75" spans="1:10" ht="15.75" hidden="1">
      <c r="A75" s="44"/>
      <c r="B75" s="23" t="s">
        <v>85</v>
      </c>
      <c r="C75" s="43"/>
      <c r="D75" s="43"/>
      <c r="E75" s="24"/>
      <c r="F75" s="24"/>
      <c r="G75" s="16">
        <f>E75+F75</f>
        <v>0</v>
      </c>
      <c r="H75" s="24" t="e">
        <f>#REF!-#REF!</f>
        <v>#REF!</v>
      </c>
      <c r="I75" s="16" t="e">
        <f>G75/C75*100</f>
        <v>#DIV/0!</v>
      </c>
      <c r="J75" s="40" t="e">
        <f>#REF!-#REF!</f>
        <v>#REF!</v>
      </c>
    </row>
    <row r="76" spans="1:10" ht="15.75" hidden="1">
      <c r="A76" s="44"/>
      <c r="B76" s="23" t="s">
        <v>86</v>
      </c>
      <c r="C76" s="43"/>
      <c r="D76" s="43"/>
      <c r="E76" s="24"/>
      <c r="F76" s="24"/>
      <c r="G76" s="16">
        <f>E76+F76</f>
        <v>0</v>
      </c>
      <c r="H76" s="24" t="e">
        <f>#REF!-#REF!</f>
        <v>#REF!</v>
      </c>
      <c r="I76" s="16" t="e">
        <f>G76/C76*100</f>
        <v>#DIV/0!</v>
      </c>
      <c r="J76" s="25"/>
    </row>
    <row r="77" spans="1:10" ht="33" customHeight="1">
      <c r="A77" s="44"/>
      <c r="B77" s="23" t="s">
        <v>87</v>
      </c>
      <c r="C77" s="43">
        <v>15.5</v>
      </c>
      <c r="D77" s="43">
        <v>15.5</v>
      </c>
      <c r="E77" s="43">
        <v>11.8</v>
      </c>
      <c r="F77" s="43">
        <v>3.7</v>
      </c>
      <c r="G77" s="16">
        <f>E77+F77</f>
        <v>15.5</v>
      </c>
      <c r="H77" s="24" t="e">
        <f>#REF!-#REF!</f>
        <v>#REF!</v>
      </c>
      <c r="I77" s="16">
        <v>100</v>
      </c>
      <c r="J77" s="25"/>
    </row>
    <row r="78" spans="1:10" s="50" customFormat="1" ht="18" customHeight="1">
      <c r="A78" s="55"/>
      <c r="B78" s="46" t="s">
        <v>75</v>
      </c>
      <c r="C78" s="47">
        <v>15.5</v>
      </c>
      <c r="D78" s="47">
        <v>15.5</v>
      </c>
      <c r="E78" s="48">
        <v>11.8</v>
      </c>
      <c r="F78" s="43">
        <f>D78-E78</f>
        <v>3.6999999999999993</v>
      </c>
      <c r="G78" s="16">
        <f>E78+F78</f>
        <v>15.5</v>
      </c>
      <c r="H78" s="48" t="e">
        <f>#REF!-#REF!</f>
        <v>#REF!</v>
      </c>
      <c r="I78" s="16">
        <v>100</v>
      </c>
      <c r="J78" s="49"/>
    </row>
    <row r="79" spans="1:10" ht="26.25" customHeight="1">
      <c r="A79" s="44"/>
      <c r="B79" s="23" t="s">
        <v>76</v>
      </c>
      <c r="C79" s="43"/>
      <c r="D79" s="43"/>
      <c r="E79" s="24"/>
      <c r="F79" s="24"/>
      <c r="G79" s="16"/>
      <c r="H79" s="24" t="e">
        <f>#REF!-#REF!</f>
        <v>#REF!</v>
      </c>
      <c r="I79" s="16"/>
      <c r="J79" s="56" t="e">
        <f>#REF!-#REF!</f>
        <v>#REF!</v>
      </c>
    </row>
    <row r="80" spans="1:10" ht="34.5" customHeight="1">
      <c r="A80" s="44"/>
      <c r="B80" s="23" t="s">
        <v>88</v>
      </c>
      <c r="C80" s="43">
        <v>725.4</v>
      </c>
      <c r="D80" s="43">
        <v>1346.8</v>
      </c>
      <c r="E80" s="43">
        <v>1015.2</v>
      </c>
      <c r="F80" s="43">
        <f>D80-E80</f>
        <v>331.5999999999999</v>
      </c>
      <c r="G80" s="16">
        <f aca="true" t="shared" si="2" ref="G80:G85">E80+F80</f>
        <v>1346.8</v>
      </c>
      <c r="H80" s="24" t="e">
        <f>#REF!-#REF!</f>
        <v>#REF!</v>
      </c>
      <c r="I80" s="16">
        <f aca="true" t="shared" si="3" ref="I80:I85">G80/C80*100</f>
        <v>185.663082437276</v>
      </c>
      <c r="J80" s="25"/>
    </row>
    <row r="81" spans="1:10" s="50" customFormat="1" ht="31.5" customHeight="1">
      <c r="A81" s="55"/>
      <c r="B81" s="46" t="s">
        <v>75</v>
      </c>
      <c r="C81" s="47">
        <v>685.6</v>
      </c>
      <c r="D81" s="47">
        <v>1300</v>
      </c>
      <c r="E81" s="48">
        <v>990.9</v>
      </c>
      <c r="F81" s="43">
        <f>D81-E81</f>
        <v>309.1</v>
      </c>
      <c r="G81" s="16">
        <f t="shared" si="2"/>
        <v>1300</v>
      </c>
      <c r="H81" s="48" t="e">
        <f>#REF!-#REF!</f>
        <v>#REF!</v>
      </c>
      <c r="I81" s="16">
        <f t="shared" si="3"/>
        <v>189.6149358226371</v>
      </c>
      <c r="J81" s="49"/>
    </row>
    <row r="82" spans="1:10" ht="40.5" customHeight="1">
      <c r="A82" s="44"/>
      <c r="B82" s="23" t="s">
        <v>76</v>
      </c>
      <c r="C82" s="43">
        <v>39.8</v>
      </c>
      <c r="D82" s="43">
        <v>46.8</v>
      </c>
      <c r="E82" s="24">
        <v>24.3</v>
      </c>
      <c r="F82" s="43">
        <f>D82-E82</f>
        <v>22.499999999999996</v>
      </c>
      <c r="G82" s="16">
        <f t="shared" si="2"/>
        <v>46.8</v>
      </c>
      <c r="H82" s="24" t="e">
        <f>#REF!-#REF!</f>
        <v>#REF!</v>
      </c>
      <c r="I82" s="16">
        <f t="shared" si="3"/>
        <v>117.58793969849246</v>
      </c>
      <c r="J82" s="25"/>
    </row>
    <row r="83" spans="1:10" s="58" customFormat="1" ht="49.5" customHeight="1">
      <c r="A83" s="52" t="s">
        <v>89</v>
      </c>
      <c r="B83" s="14" t="s">
        <v>90</v>
      </c>
      <c r="C83" s="16">
        <v>3928.9</v>
      </c>
      <c r="D83" s="16">
        <f>D84+D87+D90+D97+D100+D103</f>
        <v>4650</v>
      </c>
      <c r="E83" s="16">
        <f>E84+E87+E90+E97+E100+E103</f>
        <v>3557.4000000000005</v>
      </c>
      <c r="F83" s="15">
        <v>2592.6</v>
      </c>
      <c r="G83" s="16">
        <f t="shared" si="2"/>
        <v>6150</v>
      </c>
      <c r="H83" s="24" t="e">
        <f>#REF!-#REF!</f>
        <v>#REF!</v>
      </c>
      <c r="I83" s="16">
        <f t="shared" si="3"/>
        <v>156.5323627478429</v>
      </c>
      <c r="J83" s="57"/>
    </row>
    <row r="84" spans="1:10" s="58" customFormat="1" ht="30.75" customHeight="1">
      <c r="A84" s="52"/>
      <c r="B84" s="23" t="s">
        <v>91</v>
      </c>
      <c r="C84" s="43">
        <v>1861.2</v>
      </c>
      <c r="D84" s="43">
        <v>2500</v>
      </c>
      <c r="E84" s="43">
        <v>2071.3</v>
      </c>
      <c r="F84" s="43">
        <v>1428.7</v>
      </c>
      <c r="G84" s="16">
        <f t="shared" si="2"/>
        <v>3500</v>
      </c>
      <c r="H84" s="24" t="e">
        <f>#REF!-#REF!</f>
        <v>#REF!</v>
      </c>
      <c r="I84" s="16">
        <f t="shared" si="3"/>
        <v>188.05071996561358</v>
      </c>
      <c r="J84" s="57"/>
    </row>
    <row r="85" spans="1:10" s="60" customFormat="1" ht="18.75" customHeight="1">
      <c r="A85" s="55"/>
      <c r="B85" s="46" t="s">
        <v>75</v>
      </c>
      <c r="C85" s="47">
        <v>1861.2</v>
      </c>
      <c r="D85" s="47">
        <v>2500</v>
      </c>
      <c r="E85" s="48">
        <v>2071.3</v>
      </c>
      <c r="F85" s="43">
        <v>1428.7</v>
      </c>
      <c r="G85" s="16">
        <f t="shared" si="2"/>
        <v>3500</v>
      </c>
      <c r="H85" s="48" t="e">
        <f>#REF!-#REF!</f>
        <v>#REF!</v>
      </c>
      <c r="I85" s="16">
        <f t="shared" si="3"/>
        <v>188.05071996561358</v>
      </c>
      <c r="J85" s="59"/>
    </row>
    <row r="86" spans="1:10" ht="43.5" customHeight="1">
      <c r="A86" s="44"/>
      <c r="B86" s="23" t="s">
        <v>76</v>
      </c>
      <c r="C86" s="43"/>
      <c r="D86" s="43"/>
      <c r="E86" s="24"/>
      <c r="F86" s="24"/>
      <c r="G86" s="16"/>
      <c r="H86" s="24" t="e">
        <f>#REF!-#REF!</f>
        <v>#REF!</v>
      </c>
      <c r="I86" s="16"/>
      <c r="J86" s="25"/>
    </row>
    <row r="87" spans="1:9" ht="28.5" customHeight="1">
      <c r="A87" s="44"/>
      <c r="B87" s="23" t="s">
        <v>92</v>
      </c>
      <c r="C87" s="43">
        <v>1394.6</v>
      </c>
      <c r="D87" s="43">
        <v>1450</v>
      </c>
      <c r="E87" s="43">
        <v>1001.5</v>
      </c>
      <c r="F87" s="43">
        <v>948.5</v>
      </c>
      <c r="G87" s="16">
        <f>E87+F87</f>
        <v>1950</v>
      </c>
      <c r="H87" s="24" t="e">
        <f>#REF!-#REF!</f>
        <v>#REF!</v>
      </c>
      <c r="I87" s="16">
        <f>G87/C87*100</f>
        <v>139.82503943783163</v>
      </c>
    </row>
    <row r="88" spans="1:9" s="50" customFormat="1" ht="33.75" customHeight="1">
      <c r="A88" s="55"/>
      <c r="B88" s="46" t="s">
        <v>75</v>
      </c>
      <c r="C88" s="47">
        <v>1394.6</v>
      </c>
      <c r="D88" s="47">
        <v>1450</v>
      </c>
      <c r="E88" s="48">
        <v>1001.5</v>
      </c>
      <c r="F88" s="43">
        <v>948.5</v>
      </c>
      <c r="G88" s="16">
        <f>E88+F88</f>
        <v>1950</v>
      </c>
      <c r="H88" s="48" t="e">
        <f>#REF!-#REF!</f>
        <v>#REF!</v>
      </c>
      <c r="I88" s="16">
        <f>G88/C88*100</f>
        <v>139.82503943783163</v>
      </c>
    </row>
    <row r="89" spans="1:9" ht="32.25" customHeight="1">
      <c r="A89" s="44"/>
      <c r="B89" s="23" t="s">
        <v>76</v>
      </c>
      <c r="C89" s="43"/>
      <c r="D89" s="43"/>
      <c r="E89" s="24"/>
      <c r="F89" s="24"/>
      <c r="G89" s="16"/>
      <c r="H89" s="24" t="e">
        <f>#REF!-#REF!</f>
        <v>#REF!</v>
      </c>
      <c r="I89" s="16"/>
    </row>
    <row r="90" spans="1:9" ht="47.25" hidden="1">
      <c r="A90" s="44"/>
      <c r="B90" s="23" t="s">
        <v>93</v>
      </c>
      <c r="C90" s="43"/>
      <c r="D90" s="43"/>
      <c r="E90" s="24">
        <f>E91+E95+E96</f>
        <v>0</v>
      </c>
      <c r="F90" s="24"/>
      <c r="G90" s="16">
        <f aca="true" t="shared" si="4" ref="G90:G101">E90+F90</f>
        <v>0</v>
      </c>
      <c r="H90" s="24" t="e">
        <f>#REF!-#REF!</f>
        <v>#REF!</v>
      </c>
      <c r="I90" s="16" t="e">
        <f aca="true" t="shared" si="5" ref="I90:I96">G90/C90*100</f>
        <v>#DIV/0!</v>
      </c>
    </row>
    <row r="91" spans="1:9" ht="15.75" hidden="1">
      <c r="A91" s="44"/>
      <c r="B91" s="23" t="s">
        <v>94</v>
      </c>
      <c r="C91" s="43"/>
      <c r="D91" s="43"/>
      <c r="E91" s="24"/>
      <c r="F91" s="24"/>
      <c r="G91" s="16">
        <f t="shared" si="4"/>
        <v>0</v>
      </c>
      <c r="H91" s="24" t="e">
        <f>#REF!-#REF!</f>
        <v>#REF!</v>
      </c>
      <c r="I91" s="16" t="e">
        <f t="shared" si="5"/>
        <v>#DIV/0!</v>
      </c>
    </row>
    <row r="92" spans="1:9" ht="51.75" customHeight="1" hidden="1">
      <c r="A92" s="44"/>
      <c r="B92" s="23" t="s">
        <v>95</v>
      </c>
      <c r="C92" s="43"/>
      <c r="D92" s="43"/>
      <c r="E92" s="24"/>
      <c r="F92" s="24"/>
      <c r="G92" s="16">
        <f t="shared" si="4"/>
        <v>0</v>
      </c>
      <c r="H92" s="24" t="e">
        <f>#REF!-#REF!</f>
        <v>#REF!</v>
      </c>
      <c r="I92" s="16" t="e">
        <f t="shared" si="5"/>
        <v>#DIV/0!</v>
      </c>
    </row>
    <row r="93" spans="1:9" ht="31.5" hidden="1">
      <c r="A93" s="44"/>
      <c r="B93" s="23" t="s">
        <v>96</v>
      </c>
      <c r="C93" s="43"/>
      <c r="D93" s="43"/>
      <c r="E93" s="24"/>
      <c r="F93" s="24"/>
      <c r="G93" s="16">
        <f t="shared" si="4"/>
        <v>0</v>
      </c>
      <c r="H93" s="24" t="e">
        <f>#REF!-#REF!</f>
        <v>#REF!</v>
      </c>
      <c r="I93" s="16" t="e">
        <f t="shared" si="5"/>
        <v>#DIV/0!</v>
      </c>
    </row>
    <row r="94" spans="1:9" ht="15.75" hidden="1">
      <c r="A94" s="44"/>
      <c r="B94" s="23" t="s">
        <v>97</v>
      </c>
      <c r="C94" s="43"/>
      <c r="D94" s="43"/>
      <c r="E94" s="24"/>
      <c r="F94" s="24"/>
      <c r="G94" s="16">
        <f t="shared" si="4"/>
        <v>0</v>
      </c>
      <c r="H94" s="24" t="e">
        <f>#REF!-#REF!</f>
        <v>#REF!</v>
      </c>
      <c r="I94" s="16" t="e">
        <f t="shared" si="5"/>
        <v>#DIV/0!</v>
      </c>
    </row>
    <row r="95" spans="1:9" ht="15.75" hidden="1">
      <c r="A95" s="44"/>
      <c r="B95" s="23" t="s">
        <v>86</v>
      </c>
      <c r="C95" s="43"/>
      <c r="D95" s="43"/>
      <c r="E95" s="24"/>
      <c r="F95" s="24"/>
      <c r="G95" s="16">
        <f t="shared" si="4"/>
        <v>0</v>
      </c>
      <c r="H95" s="24" t="e">
        <f>#REF!-#REF!</f>
        <v>#REF!</v>
      </c>
      <c r="I95" s="16" t="e">
        <f t="shared" si="5"/>
        <v>#DIV/0!</v>
      </c>
    </row>
    <row r="96" spans="1:9" ht="31.5" hidden="1">
      <c r="A96" s="44"/>
      <c r="B96" s="23" t="s">
        <v>98</v>
      </c>
      <c r="C96" s="43"/>
      <c r="D96" s="43"/>
      <c r="E96" s="24"/>
      <c r="F96" s="24"/>
      <c r="G96" s="16">
        <f t="shared" si="4"/>
        <v>0</v>
      </c>
      <c r="H96" s="24" t="e">
        <f>#REF!-#REF!</f>
        <v>#REF!</v>
      </c>
      <c r="I96" s="16" t="e">
        <f t="shared" si="5"/>
        <v>#DIV/0!</v>
      </c>
    </row>
    <row r="97" spans="1:9" ht="47.25" customHeight="1">
      <c r="A97" s="44"/>
      <c r="B97" s="22" t="s">
        <v>93</v>
      </c>
      <c r="C97" s="43">
        <f>C98+C99</f>
        <v>0</v>
      </c>
      <c r="D97" s="43">
        <f>D98+D99</f>
        <v>0</v>
      </c>
      <c r="E97" s="43">
        <f>E98+E99</f>
        <v>0</v>
      </c>
      <c r="F97" s="43">
        <f>F98+F99</f>
        <v>0</v>
      </c>
      <c r="G97" s="16">
        <f t="shared" si="4"/>
        <v>0</v>
      </c>
      <c r="H97" s="24" t="e">
        <f>#REF!-#REF!</f>
        <v>#REF!</v>
      </c>
      <c r="I97" s="16">
        <v>0</v>
      </c>
    </row>
    <row r="98" spans="1:9" s="50" customFormat="1" ht="41.25" customHeight="1">
      <c r="A98" s="55"/>
      <c r="B98" s="46" t="s">
        <v>75</v>
      </c>
      <c r="C98" s="47"/>
      <c r="D98" s="47"/>
      <c r="E98" s="48"/>
      <c r="F98" s="48"/>
      <c r="G98" s="16">
        <f t="shared" si="4"/>
        <v>0</v>
      </c>
      <c r="H98" s="48" t="e">
        <f>#REF!-#REF!</f>
        <v>#REF!</v>
      </c>
      <c r="I98" s="16">
        <v>0</v>
      </c>
    </row>
    <row r="99" spans="1:9" ht="32.25" customHeight="1">
      <c r="A99" s="44"/>
      <c r="B99" s="23" t="s">
        <v>76</v>
      </c>
      <c r="C99" s="43"/>
      <c r="D99" s="43"/>
      <c r="E99" s="24"/>
      <c r="F99" s="24"/>
      <c r="G99" s="16">
        <f t="shared" si="4"/>
        <v>0</v>
      </c>
      <c r="H99" s="24" t="e">
        <f>#REF!-#REF!</f>
        <v>#REF!</v>
      </c>
      <c r="I99" s="16">
        <v>0</v>
      </c>
    </row>
    <row r="100" spans="1:9" ht="32.25" customHeight="1">
      <c r="A100" s="44"/>
      <c r="B100" s="61" t="s">
        <v>99</v>
      </c>
      <c r="C100" s="43">
        <v>373.3</v>
      </c>
      <c r="D100" s="43">
        <v>400</v>
      </c>
      <c r="E100" s="43">
        <v>277.8</v>
      </c>
      <c r="F100" s="43">
        <f>D100-E100</f>
        <v>122.19999999999999</v>
      </c>
      <c r="G100" s="16">
        <f t="shared" si="4"/>
        <v>400</v>
      </c>
      <c r="H100" s="24" t="e">
        <f>#REF!-#REF!</f>
        <v>#REF!</v>
      </c>
      <c r="I100" s="16">
        <f>G100/C100*100</f>
        <v>107.15242432360033</v>
      </c>
    </row>
    <row r="101" spans="1:9" s="50" customFormat="1" ht="33.75" customHeight="1">
      <c r="A101" s="55"/>
      <c r="B101" s="46" t="s">
        <v>75</v>
      </c>
      <c r="C101" s="47">
        <v>373.3</v>
      </c>
      <c r="D101" s="47">
        <v>400</v>
      </c>
      <c r="E101" s="48">
        <v>277.8</v>
      </c>
      <c r="F101" s="43">
        <f>D101-E101</f>
        <v>122.19999999999999</v>
      </c>
      <c r="G101" s="16">
        <f t="shared" si="4"/>
        <v>400</v>
      </c>
      <c r="H101" s="48" t="e">
        <f>#REF!-#REF!</f>
        <v>#REF!</v>
      </c>
      <c r="I101" s="16">
        <f>G101/C101*100</f>
        <v>107.15242432360033</v>
      </c>
    </row>
    <row r="102" spans="1:9" ht="33.75" customHeight="1">
      <c r="A102" s="44"/>
      <c r="B102" s="23" t="s">
        <v>76</v>
      </c>
      <c r="C102" s="43"/>
      <c r="D102" s="43"/>
      <c r="E102" s="24"/>
      <c r="F102" s="24"/>
      <c r="G102" s="16"/>
      <c r="H102" s="24" t="e">
        <f>#REF!-#REF!</f>
        <v>#REF!</v>
      </c>
      <c r="I102" s="16"/>
    </row>
    <row r="103" spans="1:9" ht="28.5" customHeight="1">
      <c r="A103" s="44"/>
      <c r="B103" s="23" t="s">
        <v>100</v>
      </c>
      <c r="C103" s="43">
        <v>299.81</v>
      </c>
      <c r="D103" s="43">
        <v>300</v>
      </c>
      <c r="E103" s="43">
        <v>206.8</v>
      </c>
      <c r="F103" s="43">
        <f>D103-E103</f>
        <v>93.19999999999999</v>
      </c>
      <c r="G103" s="16">
        <f>E103+F103</f>
        <v>300</v>
      </c>
      <c r="H103" s="24" t="e">
        <f>#REF!-#REF!</f>
        <v>#REF!</v>
      </c>
      <c r="I103" s="16">
        <f>G103/C103*100</f>
        <v>100.06337346986425</v>
      </c>
    </row>
    <row r="104" spans="1:9" s="50" customFormat="1" ht="30" customHeight="1">
      <c r="A104" s="55"/>
      <c r="B104" s="46" t="s">
        <v>75</v>
      </c>
      <c r="C104" s="47">
        <v>299.8</v>
      </c>
      <c r="D104" s="47">
        <v>300</v>
      </c>
      <c r="E104" s="48">
        <v>206.8</v>
      </c>
      <c r="F104" s="43">
        <f>D104-E104</f>
        <v>93.19999999999999</v>
      </c>
      <c r="G104" s="16">
        <f>E104+F104</f>
        <v>300</v>
      </c>
      <c r="H104" s="48" t="e">
        <f>#REF!-#REF!</f>
        <v>#REF!</v>
      </c>
      <c r="I104" s="16">
        <f>G104/C104*100</f>
        <v>100.06671114076052</v>
      </c>
    </row>
    <row r="105" spans="1:9" ht="20.25" customHeight="1">
      <c r="A105" s="44"/>
      <c r="B105" s="23" t="s">
        <v>76</v>
      </c>
      <c r="C105" s="43"/>
      <c r="D105" s="43"/>
      <c r="E105" s="24"/>
      <c r="F105" s="24"/>
      <c r="G105" s="16"/>
      <c r="H105" s="24" t="e">
        <f>#REF!-#REF!</f>
        <v>#REF!</v>
      </c>
      <c r="I105" s="16"/>
    </row>
    <row r="106" spans="1:9" ht="47.25" customHeight="1">
      <c r="A106" s="52" t="s">
        <v>101</v>
      </c>
      <c r="B106" s="27" t="s">
        <v>102</v>
      </c>
      <c r="C106" s="16">
        <v>152</v>
      </c>
      <c r="D106" s="16">
        <f>D107+D110</f>
        <v>1117</v>
      </c>
      <c r="E106" s="16">
        <f>E107+E110</f>
        <v>521.8</v>
      </c>
      <c r="F106" s="15">
        <f>D106-E106</f>
        <v>595.2</v>
      </c>
      <c r="G106" s="16">
        <f>E106+F106</f>
        <v>1117</v>
      </c>
      <c r="H106" s="24" t="e">
        <f>#REF!-#REF!</f>
        <v>#REF!</v>
      </c>
      <c r="I106" s="16">
        <f>G106/C106*100</f>
        <v>734.8684210526316</v>
      </c>
    </row>
    <row r="107" spans="1:9" ht="34.5" customHeight="1">
      <c r="A107" s="52" t="s">
        <v>103</v>
      </c>
      <c r="B107" s="23" t="s">
        <v>104</v>
      </c>
      <c r="C107" s="43">
        <v>35</v>
      </c>
      <c r="D107" s="43">
        <v>1000</v>
      </c>
      <c r="E107" s="43">
        <v>487.4</v>
      </c>
      <c r="F107" s="43">
        <f>D107-E107</f>
        <v>512.6</v>
      </c>
      <c r="G107" s="16">
        <f>E107+F107</f>
        <v>1000</v>
      </c>
      <c r="H107" s="24" t="e">
        <f>#REF!-#REF!</f>
        <v>#REF!</v>
      </c>
      <c r="I107" s="16">
        <f>G107/C107*100</f>
        <v>2857.1428571428573</v>
      </c>
    </row>
    <row r="108" spans="1:9" s="50" customFormat="1" ht="28.5" customHeight="1">
      <c r="A108" s="46"/>
      <c r="B108" s="46" t="s">
        <v>75</v>
      </c>
      <c r="C108" s="47">
        <v>35</v>
      </c>
      <c r="D108" s="47">
        <v>1000</v>
      </c>
      <c r="E108" s="48">
        <v>487.4</v>
      </c>
      <c r="F108" s="43">
        <f>D108-E108</f>
        <v>512.6</v>
      </c>
      <c r="G108" s="16">
        <f>E108+F108</f>
        <v>1000</v>
      </c>
      <c r="H108" s="48" t="e">
        <f>#REF!-#REF!</f>
        <v>#REF!</v>
      </c>
      <c r="I108" s="16">
        <f>G108/C108*100</f>
        <v>2857.1428571428573</v>
      </c>
    </row>
    <row r="109" spans="1:9" ht="18.75" customHeight="1">
      <c r="A109" s="23"/>
      <c r="B109" s="23" t="s">
        <v>76</v>
      </c>
      <c r="C109" s="43"/>
      <c r="D109" s="43"/>
      <c r="E109" s="24"/>
      <c r="F109" s="24"/>
      <c r="G109" s="16"/>
      <c r="H109" s="24" t="e">
        <f>#REF!-#REF!</f>
        <v>#REF!</v>
      </c>
      <c r="I109" s="16"/>
    </row>
    <row r="110" spans="1:9" ht="41.25" customHeight="1">
      <c r="A110" s="52" t="s">
        <v>105</v>
      </c>
      <c r="B110" s="62" t="s">
        <v>106</v>
      </c>
      <c r="C110" s="43">
        <v>116.95</v>
      </c>
      <c r="D110" s="43">
        <v>117</v>
      </c>
      <c r="E110" s="43">
        <v>34.4</v>
      </c>
      <c r="F110" s="43">
        <f>D110-E110</f>
        <v>82.6</v>
      </c>
      <c r="G110" s="16">
        <f>E110+F110</f>
        <v>117</v>
      </c>
      <c r="H110" s="24" t="e">
        <f>#REF!-#REF!</f>
        <v>#REF!</v>
      </c>
      <c r="I110" s="16">
        <f>G110/C110*100</f>
        <v>100.0427533133818</v>
      </c>
    </row>
    <row r="111" spans="1:9" s="50" customFormat="1" ht="39.75" customHeight="1">
      <c r="A111" s="54"/>
      <c r="B111" s="46" t="s">
        <v>75</v>
      </c>
      <c r="C111" s="47">
        <v>117</v>
      </c>
      <c r="D111" s="47">
        <v>117</v>
      </c>
      <c r="E111" s="48">
        <v>34.4</v>
      </c>
      <c r="F111" s="43">
        <f>D111-E111</f>
        <v>82.6</v>
      </c>
      <c r="G111" s="16">
        <f>E111+F111</f>
        <v>117</v>
      </c>
      <c r="H111" s="48" t="e">
        <f>#REF!-#REF!</f>
        <v>#REF!</v>
      </c>
      <c r="I111" s="16">
        <f>G111/C111*100</f>
        <v>100</v>
      </c>
    </row>
    <row r="112" spans="1:9" ht="16.5" customHeight="1">
      <c r="A112" s="52"/>
      <c r="B112" s="23" t="s">
        <v>76</v>
      </c>
      <c r="C112" s="43"/>
      <c r="D112" s="43"/>
      <c r="E112" s="24"/>
      <c r="F112" s="24"/>
      <c r="G112" s="16"/>
      <c r="H112" s="24" t="e">
        <f>#REF!-#REF!</f>
        <v>#REF!</v>
      </c>
      <c r="I112" s="16"/>
    </row>
    <row r="113" spans="1:9" ht="15.75" hidden="1">
      <c r="A113" s="52"/>
      <c r="B113" s="23" t="s">
        <v>85</v>
      </c>
      <c r="C113" s="43"/>
      <c r="D113" s="43"/>
      <c r="E113" s="24"/>
      <c r="F113" s="24"/>
      <c r="G113" s="16">
        <f>E113+F113</f>
        <v>0</v>
      </c>
      <c r="H113" s="24" t="e">
        <f>#REF!-#REF!</f>
        <v>#REF!</v>
      </c>
      <c r="I113" s="16" t="e">
        <f>G113/C113*100</f>
        <v>#DIV/0!</v>
      </c>
    </row>
    <row r="114" spans="1:9" ht="15.75">
      <c r="A114" s="44"/>
      <c r="B114" s="14" t="s">
        <v>107</v>
      </c>
      <c r="C114" s="16">
        <v>11008.08</v>
      </c>
      <c r="D114" s="16">
        <v>14388.8</v>
      </c>
      <c r="E114" s="16">
        <v>10066.5</v>
      </c>
      <c r="F114" s="16">
        <v>5822.3</v>
      </c>
      <c r="G114" s="16">
        <v>15888.8</v>
      </c>
      <c r="H114" s="24" t="e">
        <f>#REF!-#REF!</f>
        <v>#REF!</v>
      </c>
      <c r="I114" s="16">
        <f>G114/C114*100</f>
        <v>144.3376138254809</v>
      </c>
    </row>
    <row r="115" spans="1:9" ht="15.75">
      <c r="A115" s="44"/>
      <c r="B115" s="14" t="s">
        <v>108</v>
      </c>
      <c r="C115" s="16">
        <f>C111+C108+C104+C101+C98+C88+C85+C81+C78+C73+C70+C67+C64+C61+C58+C55</f>
        <v>10816.199999999999</v>
      </c>
      <c r="D115" s="16">
        <f>D111+D108+D104+D101+D98+D88+D85+D81+D78+D73+D70+D67+D64+D61+D58+D55</f>
        <v>14197.099999999999</v>
      </c>
      <c r="E115" s="16">
        <f>E111+E108+E104+E101+E98+E88+E85+E81+E78+E73+E70+E67+E64+E61+E58+E55</f>
        <v>9935.5</v>
      </c>
      <c r="F115" s="16">
        <f>F111+F108+F104+F101+F98+F88+F85+F81+F78+F73+F70+F67+F64+F61+F58+F55</f>
        <v>5761.599999999999</v>
      </c>
      <c r="G115" s="16">
        <f>G111+G108+G104+G101+G98+G88+G85+G81+G78+G73+G70+G67+G64+G61+G58+G55</f>
        <v>15697.099999999999</v>
      </c>
      <c r="H115" s="16"/>
      <c r="I115" s="16">
        <f>G115/C115*100</f>
        <v>145.12582977385773</v>
      </c>
    </row>
    <row r="116" spans="1:9" ht="15.75">
      <c r="A116" s="42"/>
      <c r="B116" s="14" t="s">
        <v>109</v>
      </c>
      <c r="C116" s="16">
        <f>C49-C114</f>
        <v>1352.0200000000004</v>
      </c>
      <c r="D116" s="16">
        <f>D49-D114</f>
        <v>-2371.199999999997</v>
      </c>
      <c r="E116" s="16">
        <f>E5-E114</f>
        <v>-2417.7</v>
      </c>
      <c r="F116" s="16">
        <f>F49-F114</f>
        <v>-806.3000000000002</v>
      </c>
      <c r="G116" s="16">
        <f>G49-G114</f>
        <v>-3224</v>
      </c>
      <c r="H116" s="16"/>
      <c r="I116" s="16">
        <f>G116/C116*100</f>
        <v>-238.4580109761689</v>
      </c>
    </row>
    <row r="117" spans="1:9" ht="31.5">
      <c r="A117" s="42"/>
      <c r="B117" s="63" t="s">
        <v>110</v>
      </c>
      <c r="C117" s="64"/>
      <c r="D117" s="64"/>
      <c r="E117" s="43"/>
      <c r="F117" s="43"/>
      <c r="G117" s="43"/>
      <c r="H117" s="43"/>
      <c r="I117" s="24"/>
    </row>
    <row r="118" spans="1:9" ht="31.5">
      <c r="A118" s="65"/>
      <c r="B118" s="63" t="s">
        <v>111</v>
      </c>
      <c r="C118" s="64"/>
      <c r="D118" s="64"/>
      <c r="E118" s="43"/>
      <c r="F118" s="43"/>
      <c r="G118" s="24"/>
      <c r="H118" s="24"/>
      <c r="I118" s="24"/>
    </row>
    <row r="119" spans="1:9" ht="31.5">
      <c r="A119" s="65"/>
      <c r="B119" s="63" t="s">
        <v>112</v>
      </c>
      <c r="C119" s="64"/>
      <c r="D119" s="64"/>
      <c r="E119" s="43"/>
      <c r="F119" s="43"/>
      <c r="G119" s="43"/>
      <c r="H119" s="43"/>
      <c r="I119" s="24"/>
    </row>
    <row r="120" spans="1:9" ht="36" customHeight="1">
      <c r="A120" s="66"/>
      <c r="B120" s="63" t="s">
        <v>113</v>
      </c>
      <c r="C120" s="36"/>
      <c r="D120" s="36"/>
      <c r="E120" s="36"/>
      <c r="F120" s="36"/>
      <c r="G120" s="36"/>
      <c r="H120" s="36"/>
      <c r="I120" s="36"/>
    </row>
    <row r="121" spans="1:9" ht="47.25">
      <c r="A121" s="65"/>
      <c r="B121" s="63" t="s">
        <v>114</v>
      </c>
      <c r="C121" s="43"/>
      <c r="D121" s="43"/>
      <c r="E121" s="43"/>
      <c r="F121" s="43"/>
      <c r="G121" s="43"/>
      <c r="H121" s="43"/>
      <c r="I121" s="43"/>
    </row>
    <row r="122" spans="1:9" ht="23.25" customHeight="1">
      <c r="A122" s="65"/>
      <c r="B122" s="67" t="s">
        <v>115</v>
      </c>
      <c r="C122" s="43">
        <v>2911.7</v>
      </c>
      <c r="D122" s="43">
        <v>1238.1</v>
      </c>
      <c r="E122" s="43">
        <v>494.03</v>
      </c>
      <c r="F122" s="43"/>
      <c r="G122" s="43">
        <v>2911.7</v>
      </c>
      <c r="H122" s="43"/>
      <c r="I122" s="43"/>
    </row>
    <row r="123" spans="1:9" ht="17.25" customHeight="1">
      <c r="A123" s="68"/>
      <c r="B123" s="67" t="s">
        <v>116</v>
      </c>
      <c r="C123" s="69">
        <v>0</v>
      </c>
      <c r="D123" s="69">
        <v>0</v>
      </c>
      <c r="E123" s="69">
        <v>9.6</v>
      </c>
      <c r="F123" s="69"/>
      <c r="G123" s="69"/>
      <c r="H123" s="69"/>
      <c r="I123" s="69"/>
    </row>
    <row r="124" spans="1:9" ht="15.75">
      <c r="A124" s="68"/>
      <c r="B124" s="67" t="s">
        <v>117</v>
      </c>
      <c r="C124" s="64"/>
      <c r="D124" s="64"/>
      <c r="E124" s="64"/>
      <c r="F124" s="64"/>
      <c r="G124" s="70">
        <f>SUM(G116:G121)</f>
        <v>-3224</v>
      </c>
      <c r="H124" s="70">
        <f>SUM(H116:H121)</f>
        <v>0</v>
      </c>
      <c r="I124" s="70">
        <f>SUM(I116:I121)</f>
        <v>-238.4580109761689</v>
      </c>
    </row>
    <row r="125" spans="2:9" ht="15.75">
      <c r="B125" s="71"/>
      <c r="C125" s="71"/>
      <c r="D125" s="71"/>
      <c r="E125" s="72"/>
      <c r="F125" s="72"/>
      <c r="G125" s="72"/>
      <c r="H125" s="72"/>
      <c r="I125" s="72"/>
    </row>
    <row r="126" spans="2:9" ht="15.75" customHeight="1">
      <c r="B126" s="80"/>
      <c r="C126" s="80"/>
      <c r="D126" s="80"/>
      <c r="E126" s="80"/>
      <c r="F126" s="80"/>
      <c r="G126" s="72"/>
      <c r="H126" s="72"/>
      <c r="I126" s="72"/>
    </row>
    <row r="127" spans="2:9" ht="15.75">
      <c r="B127" s="71"/>
      <c r="C127" s="71"/>
      <c r="D127" s="71"/>
      <c r="E127" s="72"/>
      <c r="F127" s="72"/>
      <c r="G127" s="72"/>
      <c r="H127" s="72"/>
      <c r="I127" s="72"/>
    </row>
    <row r="128" spans="2:9" ht="15.75">
      <c r="B128" s="71" t="s">
        <v>118</v>
      </c>
      <c r="C128" s="71"/>
      <c r="D128" s="71"/>
      <c r="E128" s="73"/>
      <c r="F128" s="73"/>
      <c r="G128" s="73"/>
      <c r="H128" s="73"/>
      <c r="I128" s="73"/>
    </row>
    <row r="129" spans="2:9" ht="15.75">
      <c r="B129" s="71"/>
      <c r="C129" s="71"/>
      <c r="D129" s="71"/>
      <c r="E129" s="73"/>
      <c r="F129" s="73"/>
      <c r="G129" s="73"/>
      <c r="H129" s="73"/>
      <c r="I129" s="73"/>
    </row>
    <row r="130" spans="2:9" ht="15.75">
      <c r="B130" s="71" t="s">
        <v>119</v>
      </c>
      <c r="C130" s="71"/>
      <c r="D130" s="71"/>
      <c r="E130" s="73"/>
      <c r="F130" s="73"/>
      <c r="G130" s="73"/>
      <c r="H130" s="73"/>
      <c r="I130" s="73"/>
    </row>
  </sheetData>
  <sheetProtection selectLockedCells="1" selectUnlockedCells="1"/>
  <mergeCells count="7">
    <mergeCell ref="B126:F126"/>
    <mergeCell ref="A1:J1"/>
    <mergeCell ref="A3:B4"/>
    <mergeCell ref="D3:F3"/>
    <mergeCell ref="G3:G4"/>
    <mergeCell ref="I3:I4"/>
    <mergeCell ref="J3:J4"/>
  </mergeCells>
  <printOptions/>
  <pageMargins left="0.27569444444444446" right="0.27569444444444446" top="0.6298611111111112" bottom="0.39375" header="0.3541666666666667" footer="0.5118055555555555"/>
  <pageSetup fitToHeight="0" fitToWidth="1" horizontalDpi="300" verticalDpi="300" orientation="landscape" paperSize="9" scale="95" r:id="rId3"/>
  <headerFooter alignWithMargins="0">
    <oddHeader>&amp;C-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2017-10-19T08:10:56Z</dcterms:modified>
  <cp:category/>
  <cp:version/>
  <cp:contentType/>
  <cp:contentStatus/>
</cp:coreProperties>
</file>